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-adm-02\programdata$\SBSYS\kladde\d1kimso\"/>
    </mc:Choice>
  </mc:AlternateContent>
  <xr:revisionPtr revIDLastSave="0" documentId="13_ncr:1_{B45AE048-C623-447A-95BC-23B03EE826D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otilbud" sheetId="9" r:id="rId1"/>
    <sheet name="Bilag1 Bo-området" sheetId="10" r:id="rId2"/>
    <sheet name="Bilag2 Socialpsykiatri" sheetId="11" r:id="rId3"/>
    <sheet name="Dagtilbud" sheetId="13" r:id="rId4"/>
    <sheet name="Bostøtte Åstrupvej" sheetId="12" r:id="rId5"/>
    <sheet name="Bostøtte Misbrug- Udsatte" sheetId="29" r:id="rId6"/>
    <sheet name="Ledsageordning" sheetId="19" r:id="rId7"/>
    <sheet name="Ark1" sheetId="24" r:id="rId8"/>
    <sheet name="Ark2" sheetId="25" r:id="rId9"/>
    <sheet name="Ark3" sheetId="26" r:id="rId10"/>
    <sheet name="Ark4" sheetId="15" r:id="rId11"/>
    <sheet name="Ark5" sheetId="16" r:id="rId12"/>
    <sheet name="Ark6" sheetId="27" r:id="rId13"/>
    <sheet name="Ark7" sheetId="28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9" l="1"/>
  <c r="H6" i="10"/>
  <c r="D10" i="11"/>
  <c r="C12" i="11"/>
  <c r="I11" i="10"/>
  <c r="I14" i="10"/>
  <c r="C8" i="10"/>
  <c r="C11" i="10"/>
  <c r="C12" i="10"/>
  <c r="C14" i="10"/>
  <c r="C15" i="10"/>
  <c r="H17" i="9"/>
  <c r="E8" i="11" s="1"/>
  <c r="H18" i="9"/>
  <c r="E9" i="11" s="1"/>
  <c r="H19" i="9"/>
  <c r="E10" i="11" s="1"/>
  <c r="H20" i="9"/>
  <c r="D11" i="11" s="1"/>
  <c r="H21" i="9"/>
  <c r="D12" i="11" s="1"/>
  <c r="H22" i="9"/>
  <c r="C13" i="11" s="1"/>
  <c r="H23" i="9"/>
  <c r="C14" i="11" s="1"/>
  <c r="H24" i="9"/>
  <c r="C15" i="11" s="1"/>
  <c r="H16" i="9"/>
  <c r="C7" i="11" s="1"/>
  <c r="H15" i="9"/>
  <c r="C6" i="11" s="1"/>
  <c r="D18" i="9"/>
  <c r="C9" i="10" s="1"/>
  <c r="D19" i="9"/>
  <c r="C10" i="10" s="1"/>
  <c r="D20" i="9"/>
  <c r="D21" i="9"/>
  <c r="I12" i="10" s="1"/>
  <c r="D22" i="9"/>
  <c r="C13" i="10" s="1"/>
  <c r="D23" i="9"/>
  <c r="D24" i="9"/>
  <c r="I15" i="10" s="1"/>
  <c r="D17" i="9"/>
  <c r="I8" i="10" s="1"/>
  <c r="D16" i="9"/>
  <c r="I7" i="10" s="1"/>
  <c r="D15" i="9"/>
  <c r="C6" i="10" s="1"/>
  <c r="I13" i="10" l="1"/>
  <c r="C11" i="11"/>
  <c r="D9" i="11"/>
  <c r="C10" i="11"/>
  <c r="D8" i="11"/>
  <c r="C9" i="11"/>
  <c r="E6" i="11"/>
  <c r="I10" i="10"/>
  <c r="C8" i="11"/>
  <c r="E7" i="11"/>
  <c r="I9" i="10"/>
  <c r="D6" i="11"/>
  <c r="E14" i="11"/>
  <c r="D7" i="11"/>
  <c r="E13" i="11"/>
  <c r="D15" i="11"/>
  <c r="E12" i="11"/>
  <c r="C7" i="10"/>
  <c r="D14" i="11"/>
  <c r="E11" i="11"/>
  <c r="I6" i="10"/>
  <c r="D13" i="11"/>
  <c r="G36" i="29"/>
  <c r="H36" i="29" s="1"/>
  <c r="D36" i="29"/>
  <c r="E36" i="29" s="1"/>
  <c r="G35" i="29"/>
  <c r="H35" i="29" s="1"/>
  <c r="D35" i="29"/>
  <c r="E35" i="29" s="1"/>
  <c r="G34" i="29"/>
  <c r="H34" i="29" s="1"/>
  <c r="D34" i="29"/>
  <c r="E34" i="29" s="1"/>
  <c r="G33" i="29"/>
  <c r="H33" i="29" s="1"/>
  <c r="D33" i="29"/>
  <c r="E33" i="29" s="1"/>
  <c r="G32" i="29"/>
  <c r="H32" i="29" s="1"/>
  <c r="D32" i="29"/>
  <c r="E32" i="29" s="1"/>
  <c r="G31" i="29"/>
  <c r="H31" i="29" s="1"/>
  <c r="D31" i="29"/>
  <c r="E31" i="29" s="1"/>
  <c r="G30" i="29"/>
  <c r="H30" i="29" s="1"/>
  <c r="D30" i="29"/>
  <c r="E30" i="29" s="1"/>
  <c r="G29" i="29"/>
  <c r="H29" i="29" s="1"/>
  <c r="D29" i="29"/>
  <c r="E29" i="29" s="1"/>
  <c r="G28" i="29"/>
  <c r="H28" i="29" s="1"/>
  <c r="D28" i="29"/>
  <c r="E28" i="29" s="1"/>
  <c r="G27" i="29"/>
  <c r="H27" i="29" s="1"/>
  <c r="D27" i="29"/>
  <c r="E27" i="29" s="1"/>
  <c r="G26" i="29"/>
  <c r="H26" i="29" s="1"/>
  <c r="D26" i="29"/>
  <c r="E26" i="29" s="1"/>
  <c r="G25" i="29"/>
  <c r="H25" i="29" s="1"/>
  <c r="D25" i="29"/>
  <c r="E25" i="29" s="1"/>
  <c r="G24" i="29"/>
  <c r="H24" i="29" s="1"/>
  <c r="D24" i="29"/>
  <c r="E24" i="29" s="1"/>
  <c r="G23" i="29"/>
  <c r="H23" i="29" s="1"/>
  <c r="D23" i="29"/>
  <c r="E23" i="29" s="1"/>
  <c r="G22" i="29"/>
  <c r="H22" i="29" s="1"/>
  <c r="D22" i="29"/>
  <c r="E22" i="29" s="1"/>
  <c r="G21" i="29"/>
  <c r="H21" i="29" s="1"/>
  <c r="D21" i="29"/>
  <c r="E21" i="29" s="1"/>
  <c r="G14" i="29"/>
  <c r="H14" i="29" s="1"/>
  <c r="D14" i="29"/>
  <c r="E14" i="29" s="1"/>
  <c r="G13" i="29"/>
  <c r="H13" i="29" s="1"/>
  <c r="D13" i="29"/>
  <c r="E13" i="29" s="1"/>
  <c r="G12" i="29"/>
  <c r="H12" i="29" s="1"/>
  <c r="D12" i="29"/>
  <c r="E12" i="29" s="1"/>
  <c r="G11" i="29"/>
  <c r="H11" i="29" s="1"/>
  <c r="D11" i="29"/>
  <c r="E11" i="29" s="1"/>
  <c r="G10" i="29"/>
  <c r="H10" i="29" s="1"/>
  <c r="D10" i="29"/>
  <c r="E10" i="29" s="1"/>
  <c r="B10" i="19" l="1"/>
  <c r="B9" i="19"/>
  <c r="C27" i="9" l="1"/>
  <c r="C22" i="19" l="1"/>
  <c r="C8" i="19"/>
  <c r="C15" i="19" l="1"/>
  <c r="C13" i="19"/>
  <c r="C12" i="19"/>
  <c r="C20" i="19"/>
  <c r="C11" i="19"/>
  <c r="C19" i="19"/>
  <c r="C10" i="19"/>
  <c r="C18" i="19"/>
  <c r="C9" i="19"/>
  <c r="C17" i="19"/>
  <c r="C16" i="19"/>
  <c r="C14" i="19"/>
  <c r="C21" i="19"/>
  <c r="G23" i="12" l="1"/>
  <c r="H23" i="12" s="1"/>
  <c r="D23" i="12"/>
  <c r="E23" i="12" s="1"/>
  <c r="G22" i="12"/>
  <c r="H22" i="12" s="1"/>
  <c r="D22" i="12"/>
  <c r="E22" i="12" s="1"/>
  <c r="G21" i="12"/>
  <c r="H21" i="12" s="1"/>
  <c r="D21" i="12"/>
  <c r="E21" i="12" s="1"/>
  <c r="G14" i="12" l="1"/>
  <c r="H14" i="12" s="1"/>
  <c r="G13" i="12"/>
  <c r="H13" i="12" s="1"/>
  <c r="G12" i="12"/>
  <c r="H12" i="12" s="1"/>
  <c r="G11" i="12"/>
  <c r="H11" i="12" s="1"/>
  <c r="G10" i="12"/>
  <c r="H10" i="12" s="1"/>
  <c r="G36" i="12"/>
  <c r="H36" i="12" s="1"/>
  <c r="G35" i="12"/>
  <c r="H35" i="12" s="1"/>
  <c r="G34" i="12"/>
  <c r="H34" i="12" s="1"/>
  <c r="G33" i="12"/>
  <c r="H33" i="12" s="1"/>
  <c r="G32" i="12"/>
  <c r="H32" i="12" s="1"/>
  <c r="G31" i="12"/>
  <c r="H31" i="12" s="1"/>
  <c r="G30" i="12"/>
  <c r="H30" i="12" s="1"/>
  <c r="G29" i="12"/>
  <c r="H29" i="12" s="1"/>
  <c r="G28" i="12"/>
  <c r="H28" i="12" s="1"/>
  <c r="G27" i="12"/>
  <c r="H27" i="12" s="1"/>
  <c r="G26" i="12"/>
  <c r="H26" i="12" s="1"/>
  <c r="G25" i="12"/>
  <c r="H25" i="12" s="1"/>
  <c r="G24" i="12"/>
  <c r="H24" i="12" s="1"/>
  <c r="D36" i="12" l="1"/>
  <c r="E36" i="12" s="1"/>
  <c r="D35" i="12"/>
  <c r="E35" i="12" s="1"/>
  <c r="D34" i="12"/>
  <c r="E34" i="12" s="1"/>
  <c r="D33" i="12"/>
  <c r="E33" i="12" s="1"/>
  <c r="D32" i="12"/>
  <c r="E32" i="12" s="1"/>
  <c r="D31" i="12"/>
  <c r="E31" i="12" s="1"/>
  <c r="D30" i="12"/>
  <c r="E30" i="12" s="1"/>
  <c r="D29" i="12"/>
  <c r="E29" i="12" s="1"/>
  <c r="D28" i="12"/>
  <c r="E28" i="12" s="1"/>
  <c r="D27" i="12"/>
  <c r="E27" i="12" s="1"/>
  <c r="D26" i="12"/>
  <c r="E26" i="12" s="1"/>
  <c r="D25" i="12"/>
  <c r="E25" i="12" s="1"/>
  <c r="D24" i="12"/>
  <c r="E24" i="12" s="1"/>
  <c r="D14" i="12"/>
  <c r="E14" i="12" s="1"/>
  <c r="D13" i="12"/>
  <c r="E13" i="12" s="1"/>
  <c r="D12" i="12"/>
  <c r="E12" i="12" s="1"/>
  <c r="D11" i="12"/>
  <c r="E11" i="12" s="1"/>
  <c r="D10" i="12"/>
  <c r="E10" i="12" s="1"/>
  <c r="G24" i="9" l="1"/>
  <c r="G15" i="11" s="1"/>
  <c r="G23" i="9"/>
  <c r="G22" i="9"/>
  <c r="G13" i="11" s="1"/>
  <c r="G21" i="9"/>
  <c r="G20" i="9"/>
  <c r="G11" i="11" s="1"/>
  <c r="G19" i="9"/>
  <c r="G18" i="9"/>
  <c r="G9" i="11" s="1"/>
  <c r="G17" i="9"/>
  <c r="G16" i="9"/>
  <c r="G7" i="11" s="1"/>
  <c r="G15" i="9"/>
  <c r="F6" i="11" l="1"/>
  <c r="F14" i="11"/>
  <c r="F10" i="11"/>
  <c r="E15" i="11"/>
  <c r="F8" i="11"/>
  <c r="F12" i="11"/>
  <c r="B6" i="11"/>
  <c r="G6" i="11"/>
  <c r="B8" i="11"/>
  <c r="G8" i="11"/>
  <c r="B10" i="11"/>
  <c r="G10" i="11"/>
  <c r="B12" i="11"/>
  <c r="G12" i="11"/>
  <c r="B14" i="11"/>
  <c r="G14" i="11"/>
  <c r="F7" i="11"/>
  <c r="F9" i="11"/>
  <c r="F11" i="11"/>
  <c r="F13" i="11"/>
  <c r="F15" i="11"/>
  <c r="B7" i="11"/>
  <c r="B9" i="11"/>
  <c r="B11" i="11"/>
  <c r="B13" i="11"/>
  <c r="B15" i="11"/>
  <c r="C24" i="9"/>
  <c r="C23" i="9"/>
  <c r="C22" i="9"/>
  <c r="C21" i="9"/>
  <c r="H12" i="10" s="1"/>
  <c r="C20" i="9"/>
  <c r="C19" i="9"/>
  <c r="C18" i="9"/>
  <c r="C17" i="9"/>
  <c r="C16" i="9"/>
  <c r="B11" i="10" l="1"/>
  <c r="N11" i="10"/>
  <c r="H11" i="10"/>
  <c r="O11" i="10"/>
  <c r="F11" i="10"/>
  <c r="J11" i="10"/>
  <c r="E11" i="10"/>
  <c r="D11" i="10"/>
  <c r="K11" i="10"/>
  <c r="L11" i="10"/>
  <c r="M11" i="10"/>
  <c r="G11" i="10"/>
  <c r="B8" i="10"/>
  <c r="O8" i="10"/>
  <c r="J8" i="10"/>
  <c r="K8" i="10"/>
  <c r="E8" i="10"/>
  <c r="L8" i="10"/>
  <c r="F8" i="10"/>
  <c r="M8" i="10"/>
  <c r="G8" i="10"/>
  <c r="D8" i="10"/>
  <c r="N8" i="10"/>
  <c r="H8" i="10"/>
  <c r="B13" i="10"/>
  <c r="M13" i="10"/>
  <c r="G13" i="10"/>
  <c r="H13" i="10"/>
  <c r="N13" i="10"/>
  <c r="D13" i="10"/>
  <c r="K13" i="10"/>
  <c r="O13" i="10"/>
  <c r="E13" i="10"/>
  <c r="J13" i="10"/>
  <c r="F13" i="10"/>
  <c r="L13" i="10"/>
  <c r="B14" i="10"/>
  <c r="L14" i="10"/>
  <c r="F14" i="10"/>
  <c r="D14" i="10"/>
  <c r="M14" i="10"/>
  <c r="G14" i="10"/>
  <c r="N14" i="10"/>
  <c r="H14" i="10"/>
  <c r="E14" i="10"/>
  <c r="O14" i="10"/>
  <c r="J14" i="10"/>
  <c r="K14" i="10"/>
  <c r="M12" i="10"/>
  <c r="G12" i="10"/>
  <c r="N12" i="10"/>
  <c r="O12" i="10"/>
  <c r="E12" i="10"/>
  <c r="D12" i="10"/>
  <c r="J12" i="10"/>
  <c r="K12" i="10"/>
  <c r="L12" i="10"/>
  <c r="F12" i="10"/>
  <c r="B15" i="10"/>
  <c r="L15" i="10"/>
  <c r="F15" i="10"/>
  <c r="M15" i="10"/>
  <c r="D15" i="10"/>
  <c r="G15" i="10"/>
  <c r="E15" i="10"/>
  <c r="K15" i="10"/>
  <c r="N15" i="10"/>
  <c r="H15" i="10"/>
  <c r="J15" i="10"/>
  <c r="O15" i="10"/>
  <c r="K6" i="10"/>
  <c r="E6" i="10"/>
  <c r="J6" i="10"/>
  <c r="L6" i="10"/>
  <c r="F6" i="10"/>
  <c r="M6" i="10"/>
  <c r="G6" i="10"/>
  <c r="B6" i="10"/>
  <c r="D6" i="10"/>
  <c r="N6" i="10"/>
  <c r="O6" i="10"/>
  <c r="B9" i="10"/>
  <c r="O9" i="10"/>
  <c r="J9" i="10"/>
  <c r="D9" i="10"/>
  <c r="K9" i="10"/>
  <c r="F9" i="10"/>
  <c r="M9" i="10"/>
  <c r="L9" i="10"/>
  <c r="N9" i="10"/>
  <c r="G9" i="10"/>
  <c r="H9" i="10"/>
  <c r="E9" i="10"/>
  <c r="B7" i="10"/>
  <c r="K7" i="10"/>
  <c r="E7" i="10"/>
  <c r="L7" i="10"/>
  <c r="F7" i="10"/>
  <c r="M7" i="10"/>
  <c r="G7" i="10"/>
  <c r="D7" i="10"/>
  <c r="N7" i="10"/>
  <c r="H7" i="10"/>
  <c r="O7" i="10"/>
  <c r="J7" i="10"/>
  <c r="B10" i="10"/>
  <c r="N10" i="10"/>
  <c r="H10" i="10"/>
  <c r="O10" i="10"/>
  <c r="J10" i="10"/>
  <c r="K10" i="10"/>
  <c r="D10" i="10"/>
  <c r="E10" i="10"/>
  <c r="L10" i="10"/>
  <c r="F10" i="10"/>
  <c r="M10" i="10"/>
  <c r="G10" i="10"/>
  <c r="B12" i="10"/>
  <c r="B20" i="19"/>
  <c r="B22" i="19"/>
  <c r="B12" i="19"/>
  <c r="B13" i="19" l="1"/>
  <c r="B8" i="19"/>
  <c r="B15" i="19"/>
  <c r="B18" i="19"/>
  <c r="B17" i="19"/>
  <c r="B19" i="19"/>
  <c r="B21" i="19"/>
  <c r="B16" i="19"/>
  <c r="B11" i="19"/>
  <c r="B14" i="19"/>
</calcChain>
</file>

<file path=xl/sharedStrings.xml><?xml version="1.0" encoding="utf-8"?>
<sst xmlns="http://schemas.openxmlformats.org/spreadsheetml/2006/main" count="263" uniqueCount="141">
  <si>
    <t>Pakke 1</t>
  </si>
  <si>
    <t>Pakke 2</t>
  </si>
  <si>
    <t>Pakke 3</t>
  </si>
  <si>
    <t>Pakke 4</t>
  </si>
  <si>
    <t>Pakke 5</t>
  </si>
  <si>
    <t>Indi-10</t>
  </si>
  <si>
    <t>Indi-11</t>
  </si>
  <si>
    <t>Indi-12</t>
  </si>
  <si>
    <t>Indi-13</t>
  </si>
  <si>
    <t>Indi-14</t>
  </si>
  <si>
    <t>Indi-15</t>
  </si>
  <si>
    <t>Indi-16</t>
  </si>
  <si>
    <t>Indi-17</t>
  </si>
  <si>
    <t>Indi-18</t>
  </si>
  <si>
    <t>Indi-19</t>
  </si>
  <si>
    <t>Indi-20</t>
  </si>
  <si>
    <t>indi-25</t>
  </si>
  <si>
    <t>indi-30</t>
  </si>
  <si>
    <t>Elsagervej 27-31</t>
  </si>
  <si>
    <t>Elsagervej 44</t>
  </si>
  <si>
    <t>Kollegietilbuddet</t>
  </si>
  <si>
    <t>Valmuevej</t>
  </si>
  <si>
    <t>Mosbjerghus</t>
  </si>
  <si>
    <t>§ 108</t>
  </si>
  <si>
    <t>GRUNDTAKST</t>
  </si>
  <si>
    <t xml:space="preserve">§ 107 </t>
  </si>
  <si>
    <t>Pakke 6</t>
  </si>
  <si>
    <t>Pakke 7</t>
  </si>
  <si>
    <t>Pakke 8</t>
  </si>
  <si>
    <t>Pakke 9</t>
  </si>
  <si>
    <t xml:space="preserve">Pakke 10 </t>
  </si>
  <si>
    <t>Dagpakke 1</t>
  </si>
  <si>
    <t>Dagpakke 2</t>
  </si>
  <si>
    <t>§ 85</t>
  </si>
  <si>
    <t xml:space="preserve">Grønningen </t>
  </si>
  <si>
    <t xml:space="preserve">Poulstruplund </t>
  </si>
  <si>
    <t>§ 107</t>
  </si>
  <si>
    <t xml:space="preserve">Salg til andre kommuner </t>
  </si>
  <si>
    <t>Bispehuset</t>
  </si>
  <si>
    <t xml:space="preserve">AFREGNING </t>
  </si>
  <si>
    <t>Individuel</t>
  </si>
  <si>
    <t>Timer/uge</t>
  </si>
  <si>
    <t>Døgntakst</t>
  </si>
  <si>
    <t xml:space="preserve">Afregning efter "Hjørring-modellen" </t>
  </si>
  <si>
    <t xml:space="preserve">Døgntakster </t>
  </si>
  <si>
    <t xml:space="preserve">Døgn </t>
  </si>
  <si>
    <t xml:space="preserve">BILAG 1 </t>
  </si>
  <si>
    <t>(Antal timer * Afregningspris/7 dage)</t>
  </si>
  <si>
    <t>Døgntakst inkl. grundtakst</t>
  </si>
  <si>
    <t>Bo-området og Socialpsykiatri</t>
  </si>
  <si>
    <t>BO-OMRÅDET</t>
  </si>
  <si>
    <t xml:space="preserve">Tørholmsvej </t>
  </si>
  <si>
    <t xml:space="preserve">Lysningen </t>
  </si>
  <si>
    <t xml:space="preserve">Afregning efter "Visitationsredskab" </t>
  </si>
  <si>
    <t xml:space="preserve">PAKKER </t>
  </si>
  <si>
    <t xml:space="preserve">INDIVIDUELT UDMÅLT </t>
  </si>
  <si>
    <t>(ATA-tid 60%)</t>
  </si>
  <si>
    <t>(ATA-tid 80%)</t>
  </si>
  <si>
    <t>Afregningstid</t>
  </si>
  <si>
    <t>Ugepris</t>
  </si>
  <si>
    <t>Dagtilbud</t>
  </si>
  <si>
    <t>Pakkespænd</t>
  </si>
  <si>
    <t>PAKKESPÆND</t>
  </si>
  <si>
    <t>5-8</t>
  </si>
  <si>
    <t>9-12</t>
  </si>
  <si>
    <t>13-16</t>
  </si>
  <si>
    <t>17-21</t>
  </si>
  <si>
    <t>22-27</t>
  </si>
  <si>
    <t>28-34</t>
  </si>
  <si>
    <t>35-47</t>
  </si>
  <si>
    <t>48-63</t>
  </si>
  <si>
    <t>64-79</t>
  </si>
  <si>
    <t>80-95</t>
  </si>
  <si>
    <t>SOCIALPSY</t>
  </si>
  <si>
    <t>15-19</t>
  </si>
  <si>
    <t>20-24</t>
  </si>
  <si>
    <t>25-30</t>
  </si>
  <si>
    <t>37-43</t>
  </si>
  <si>
    <t>44-50</t>
  </si>
  <si>
    <t>51-57</t>
  </si>
  <si>
    <t>58-64</t>
  </si>
  <si>
    <t>5-9</t>
  </si>
  <si>
    <t>10-14</t>
  </si>
  <si>
    <t>Salg til andre kommuner</t>
  </si>
  <si>
    <t>0,75-1,75</t>
  </si>
  <si>
    <t>1,75-2,75</t>
  </si>
  <si>
    <t>2,75-4,25</t>
  </si>
  <si>
    <t>4,25-5,75</t>
  </si>
  <si>
    <t>5,75-7,25</t>
  </si>
  <si>
    <t>Ledsageordning</t>
  </si>
  <si>
    <t>INTERNE (egne tilbud)</t>
  </si>
  <si>
    <t xml:space="preserve">Timer </t>
  </si>
  <si>
    <t xml:space="preserve">Pr. md. </t>
  </si>
  <si>
    <t xml:space="preserve">Timer pr. måned </t>
  </si>
  <si>
    <t>Afregning pr. ATA-time</t>
  </si>
  <si>
    <t>Pakke 10</t>
  </si>
  <si>
    <t>SEL § 107, § 108 samt ALM § 105 med støtte efter § 85</t>
  </si>
  <si>
    <t>SEL § 103 og § 104</t>
  </si>
  <si>
    <t>V. Thirup § 104</t>
  </si>
  <si>
    <t>Slusen § 104</t>
  </si>
  <si>
    <t xml:space="preserve">SEL § 85 </t>
  </si>
  <si>
    <t>SEL § 97</t>
  </si>
  <si>
    <t>Indi-7,5</t>
  </si>
  <si>
    <t>Indi-8</t>
  </si>
  <si>
    <t>Indi-9</t>
  </si>
  <si>
    <t>*Vi bruger samme takster internt, dagtilbud er rammestyret og taksterne bruges ikke til noget</t>
  </si>
  <si>
    <t>Sjællandsgade</t>
  </si>
  <si>
    <t xml:space="preserve">Salg </t>
  </si>
  <si>
    <t xml:space="preserve">Egne </t>
  </si>
  <si>
    <t>(Lægges i Cura)</t>
  </si>
  <si>
    <t>Bilag 1</t>
  </si>
  <si>
    <t>Dagpakke i botilbud</t>
  </si>
  <si>
    <t>Pr. måned</t>
  </si>
  <si>
    <t>(Primært i botilbud)</t>
  </si>
  <si>
    <t xml:space="preserve">Pr. måned </t>
  </si>
  <si>
    <t>(Primært i eget hjem)</t>
  </si>
  <si>
    <t xml:space="preserve">Pris pr. dag * </t>
  </si>
  <si>
    <t>BO-OMRÅDET (bilag 1)</t>
  </si>
  <si>
    <t>SOCIALPSYKIATRIEN (bilag 2)</t>
  </si>
  <si>
    <t>Udsigten</t>
  </si>
  <si>
    <t>Nørrebro</t>
  </si>
  <si>
    <t>Bostøtte Åstrupvej</t>
  </si>
  <si>
    <t>Bostøtte Misbrug- og Udsatteområdet</t>
  </si>
  <si>
    <t>(ATA-tid 66%)</t>
  </si>
  <si>
    <t>AHV 10ad-12af-16-18</t>
  </si>
  <si>
    <t>AHV 12GN-14AF-14GN</t>
  </si>
  <si>
    <t>Kollegietilbud 2. sal</t>
  </si>
  <si>
    <t>NBV/Mirabell § 104</t>
  </si>
  <si>
    <t>Lundtoftevej § 104</t>
  </si>
  <si>
    <t>VIKA' §103</t>
  </si>
  <si>
    <t>Pris/mdr.</t>
  </si>
  <si>
    <t>31-36</t>
  </si>
  <si>
    <t>Botilbud med døgndækning</t>
  </si>
  <si>
    <t xml:space="preserve">Afregningspris </t>
  </si>
  <si>
    <t>Botilbud uden døgndækning</t>
  </si>
  <si>
    <t>m/døgn</t>
  </si>
  <si>
    <t>u/døgn</t>
  </si>
  <si>
    <t>2025</t>
  </si>
  <si>
    <t>Trianglen</t>
  </si>
  <si>
    <t xml:space="preserve">AHV 10EGH </t>
  </si>
  <si>
    <t>Cafè VIKA'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</si>
</sst>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66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165" fontId="0" fillId="0" borderId="0" xfId="1" applyNumberFormat="1" applyFont="1"/>
    <xf numFmtId="165" fontId="1" fillId="0" borderId="0" xfId="1" applyNumberFormat="1" applyFont="1"/>
    <xf numFmtId="165" fontId="1" fillId="0" borderId="0" xfId="1" applyNumberFormat="1" applyFont="1" applyAlignment="1">
      <alignment horizontal="center"/>
    </xf>
    <xf numFmtId="165" fontId="1" fillId="3" borderId="0" xfId="1" applyNumberFormat="1" applyFont="1" applyFill="1"/>
    <xf numFmtId="165" fontId="7" fillId="0" borderId="0" xfId="1" applyNumberFormat="1" applyFont="1" applyAlignment="1">
      <alignment horizontal="left"/>
    </xf>
    <xf numFmtId="165" fontId="4" fillId="0" borderId="0" xfId="1" applyNumberFormat="1" applyFont="1" applyAlignment="1">
      <alignment horizontal="left"/>
    </xf>
    <xf numFmtId="165" fontId="0" fillId="0" borderId="0" xfId="1" applyNumberFormat="1" applyFont="1" applyBorder="1"/>
    <xf numFmtId="164" fontId="0" fillId="0" borderId="0" xfId="1" applyNumberFormat="1" applyFont="1" applyBorder="1"/>
    <xf numFmtId="165" fontId="1" fillId="4" borderId="0" xfId="1" applyNumberFormat="1" applyFont="1" applyFill="1" applyBorder="1"/>
    <xf numFmtId="164" fontId="5" fillId="0" borderId="0" xfId="1" applyNumberFormat="1" applyFont="1" applyBorder="1"/>
    <xf numFmtId="165" fontId="1" fillId="0" borderId="0" xfId="1" applyNumberFormat="1" applyFont="1" applyBorder="1"/>
    <xf numFmtId="165" fontId="9" fillId="0" borderId="0" xfId="1" applyNumberFormat="1" applyFont="1" applyBorder="1"/>
    <xf numFmtId="165" fontId="4" fillId="2" borderId="0" xfId="1" applyNumberFormat="1" applyFont="1" applyFill="1" applyAlignment="1">
      <alignment wrapText="1"/>
    </xf>
    <xf numFmtId="165" fontId="1" fillId="2" borderId="0" xfId="1" applyNumberFormat="1" applyFont="1" applyFill="1" applyAlignment="1">
      <alignment textRotation="33"/>
    </xf>
    <xf numFmtId="165" fontId="1" fillId="2" borderId="0" xfId="1" applyNumberFormat="1" applyFont="1" applyFill="1" applyAlignment="1">
      <alignment textRotation="33" wrapText="1"/>
    </xf>
    <xf numFmtId="165" fontId="0" fillId="2" borderId="0" xfId="1" applyNumberFormat="1" applyFont="1" applyFill="1" applyBorder="1"/>
    <xf numFmtId="0" fontId="4" fillId="2" borderId="0" xfId="0" applyFont="1" applyFill="1"/>
    <xf numFmtId="165" fontId="1" fillId="0" borderId="0" xfId="1" applyNumberFormat="1" applyFont="1" applyAlignment="1">
      <alignment horizontal="left"/>
    </xf>
    <xf numFmtId="43" fontId="0" fillId="0" borderId="0" xfId="1" applyFont="1"/>
    <xf numFmtId="165" fontId="0" fillId="0" borderId="0" xfId="0" applyNumberFormat="1"/>
    <xf numFmtId="49" fontId="1" fillId="4" borderId="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 applyBorder="1"/>
    <xf numFmtId="49" fontId="8" fillId="5" borderId="0" xfId="1" applyNumberFormat="1" applyFont="1" applyFill="1" applyAlignment="1">
      <alignment horizontal="left"/>
    </xf>
    <xf numFmtId="0" fontId="11" fillId="0" borderId="0" xfId="0" applyFont="1"/>
    <xf numFmtId="1" fontId="11" fillId="0" borderId="0" xfId="0" applyNumberFormat="1" applyFont="1"/>
    <xf numFmtId="0" fontId="13" fillId="0" borderId="0" xfId="0" applyFont="1"/>
    <xf numFmtId="43" fontId="2" fillId="0" borderId="0" xfId="1" applyFont="1" applyBorder="1"/>
    <xf numFmtId="165" fontId="2" fillId="0" borderId="0" xfId="1" applyNumberFormat="1" applyFont="1" applyBorder="1"/>
    <xf numFmtId="165" fontId="3" fillId="0" borderId="0" xfId="1" applyNumberFormat="1" applyFont="1"/>
    <xf numFmtId="165" fontId="6" fillId="6" borderId="0" xfId="1" applyNumberFormat="1" applyFont="1" applyFill="1"/>
    <xf numFmtId="165" fontId="14" fillId="0" borderId="0" xfId="1" applyNumberFormat="1" applyFont="1"/>
    <xf numFmtId="0" fontId="6" fillId="6" borderId="0" xfId="0" applyFont="1" applyFill="1"/>
    <xf numFmtId="0" fontId="1" fillId="6" borderId="0" xfId="0" applyFont="1" applyFill="1"/>
    <xf numFmtId="165" fontId="1" fillId="6" borderId="0" xfId="0" applyNumberFormat="1" applyFont="1" applyFill="1"/>
    <xf numFmtId="165" fontId="6" fillId="0" borderId="0" xfId="1" applyNumberFormat="1" applyFont="1" applyBorder="1"/>
    <xf numFmtId="165" fontId="15" fillId="0" borderId="0" xfId="1" applyNumberFormat="1" applyFont="1"/>
    <xf numFmtId="165" fontId="6" fillId="6" borderId="0" xfId="1" applyNumberFormat="1" applyFont="1" applyFill="1" applyAlignment="1">
      <alignment horizontal="center"/>
    </xf>
    <xf numFmtId="165" fontId="6" fillId="0" borderId="0" xfId="1" applyNumberFormat="1" applyFont="1"/>
    <xf numFmtId="165" fontId="16" fillId="7" borderId="2" xfId="1" applyNumberFormat="1" applyFont="1" applyFill="1" applyBorder="1"/>
    <xf numFmtId="165" fontId="1" fillId="8" borderId="0" xfId="1" applyNumberFormat="1" applyFont="1" applyFill="1" applyBorder="1"/>
    <xf numFmtId="49" fontId="1" fillId="8" borderId="0" xfId="1" applyNumberFormat="1" applyFont="1" applyFill="1" applyBorder="1" applyAlignment="1">
      <alignment horizontal="right"/>
    </xf>
    <xf numFmtId="165" fontId="6" fillId="6" borderId="3" xfId="1" applyNumberFormat="1" applyFont="1" applyFill="1" applyBorder="1"/>
    <xf numFmtId="49" fontId="8" fillId="6" borderId="3" xfId="1" applyNumberFormat="1" applyFont="1" applyFill="1" applyBorder="1" applyAlignment="1">
      <alignment horizontal="left"/>
    </xf>
    <xf numFmtId="165" fontId="16" fillId="7" borderId="1" xfId="1" applyNumberFormat="1" applyFont="1" applyFill="1" applyBorder="1"/>
    <xf numFmtId="165" fontId="6" fillId="7" borderId="4" xfId="1" applyNumberFormat="1" applyFont="1" applyFill="1" applyBorder="1"/>
    <xf numFmtId="165" fontId="16" fillId="7" borderId="3" xfId="1" applyNumberFormat="1" applyFont="1" applyFill="1" applyBorder="1"/>
    <xf numFmtId="0" fontId="4" fillId="8" borderId="0" xfId="0" applyFont="1" applyFill="1"/>
    <xf numFmtId="165" fontId="4" fillId="8" borderId="0" xfId="1" applyNumberFormat="1" applyFont="1" applyFill="1" applyAlignment="1">
      <alignment wrapText="1"/>
    </xf>
    <xf numFmtId="165" fontId="1" fillId="8" borderId="0" xfId="1" applyNumberFormat="1" applyFont="1" applyFill="1" applyAlignment="1">
      <alignment textRotation="33"/>
    </xf>
    <xf numFmtId="165" fontId="7" fillId="0" borderId="0" xfId="1" applyNumberFormat="1" applyFont="1" applyAlignment="1"/>
    <xf numFmtId="165" fontId="5" fillId="0" borderId="0" xfId="1" applyNumberFormat="1" applyFont="1"/>
    <xf numFmtId="165" fontId="6" fillId="0" borderId="0" xfId="1" applyNumberFormat="1" applyFont="1" applyFill="1"/>
    <xf numFmtId="0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0" fontId="10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165" fontId="16" fillId="0" borderId="0" xfId="1" applyNumberFormat="1" applyFont="1" applyFill="1" applyBorder="1"/>
    <xf numFmtId="165" fontId="16" fillId="0" borderId="1" xfId="1" applyNumberFormat="1" applyFont="1" applyFill="1" applyBorder="1"/>
    <xf numFmtId="49" fontId="1" fillId="0" borderId="0" xfId="1" applyNumberFormat="1" applyFont="1" applyFill="1" applyAlignment="1">
      <alignment horizontal="left"/>
    </xf>
    <xf numFmtId="165" fontId="0" fillId="0" borderId="0" xfId="1" applyNumberFormat="1" applyFont="1" applyFill="1"/>
    <xf numFmtId="165" fontId="3" fillId="0" borderId="0" xfId="1" applyNumberFormat="1" applyFont="1" applyFill="1"/>
    <xf numFmtId="165" fontId="0" fillId="9" borderId="3" xfId="1" applyNumberFormat="1" applyFont="1" applyFill="1" applyBorder="1"/>
    <xf numFmtId="165" fontId="0" fillId="0" borderId="0" xfId="1" applyNumberFormat="1" applyFont="1" applyFill="1" applyBorder="1"/>
    <xf numFmtId="165" fontId="1" fillId="10" borderId="0" xfId="1" applyNumberFormat="1" applyFont="1" applyFill="1" applyBorder="1"/>
    <xf numFmtId="165" fontId="1" fillId="11" borderId="0" xfId="1" applyNumberFormat="1" applyFont="1" applyFill="1" applyBorder="1"/>
    <xf numFmtId="165" fontId="16" fillId="7" borderId="4" xfId="1" applyNumberFormat="1" applyFont="1" applyFill="1" applyBorder="1"/>
    <xf numFmtId="165" fontId="1" fillId="0" borderId="0" xfId="1" applyNumberFormat="1" applyFont="1" applyBorder="1" applyAlignment="1">
      <alignment horizontal="center" wrapText="1"/>
    </xf>
    <xf numFmtId="165" fontId="1" fillId="0" borderId="0" xfId="1" applyNumberFormat="1" applyFont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00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zoomScale="110" zoomScaleNormal="110" workbookViewId="0">
      <selection activeCell="C15" sqref="C15"/>
    </sheetView>
  </sheetViews>
  <sheetFormatPr defaultColWidth="9.140625" defaultRowHeight="15" x14ac:dyDescent="0.25"/>
  <cols>
    <col min="1" max="1" width="29" style="2" customWidth="1"/>
    <col min="2" max="2" width="13" style="2" customWidth="1"/>
    <col min="3" max="3" width="11" style="2" customWidth="1"/>
    <col min="4" max="5" width="11.7109375" style="2" customWidth="1"/>
    <col min="6" max="6" width="12" style="2" customWidth="1"/>
    <col min="7" max="7" width="13" style="2" customWidth="1"/>
    <col min="8" max="8" width="12.28515625" style="2" customWidth="1"/>
    <col min="9" max="9" width="8.7109375" style="2" customWidth="1"/>
    <col min="10" max="10" width="11.42578125" style="2" customWidth="1"/>
    <col min="11" max="11" width="10.42578125" style="2" customWidth="1"/>
    <col min="12" max="14" width="8.7109375" style="2" customWidth="1"/>
    <col min="15" max="16384" width="9.140625" style="2"/>
  </cols>
  <sheetData>
    <row r="1" spans="1:12" ht="27" thickBot="1" x14ac:dyDescent="0.45">
      <c r="A1" s="45" t="s">
        <v>137</v>
      </c>
    </row>
    <row r="2" spans="1:12" x14ac:dyDescent="0.25">
      <c r="A2" s="3" t="s">
        <v>96</v>
      </c>
    </row>
    <row r="3" spans="1:12" ht="28.5" x14ac:dyDescent="0.45">
      <c r="A3" s="6" t="s">
        <v>49</v>
      </c>
      <c r="G3" s="62"/>
      <c r="H3" s="63"/>
      <c r="I3" s="63"/>
      <c r="J3" s="63"/>
      <c r="K3" s="63"/>
    </row>
    <row r="4" spans="1:12" ht="28.5" x14ac:dyDescent="0.45">
      <c r="A4" s="6" t="s">
        <v>44</v>
      </c>
      <c r="G4" s="60"/>
      <c r="H4" s="63"/>
      <c r="I4" s="63"/>
      <c r="J4" s="63"/>
      <c r="K4" s="64"/>
    </row>
    <row r="6" spans="1:12" ht="18.75" x14ac:dyDescent="0.3">
      <c r="A6" s="7" t="s">
        <v>43</v>
      </c>
    </row>
    <row r="7" spans="1:12" ht="15.75" thickBot="1" x14ac:dyDescent="0.3">
      <c r="A7" s="3"/>
    </row>
    <row r="8" spans="1:12" ht="15.75" thickBot="1" x14ac:dyDescent="0.3">
      <c r="A8" s="3" t="s">
        <v>133</v>
      </c>
      <c r="B8" s="44">
        <v>309</v>
      </c>
      <c r="C8" s="3" t="s">
        <v>132</v>
      </c>
      <c r="D8" s="3"/>
      <c r="E8" s="3"/>
      <c r="F8" s="3"/>
    </row>
    <row r="9" spans="1:12" ht="15.75" thickBot="1" x14ac:dyDescent="0.3">
      <c r="A9" s="3" t="s">
        <v>133</v>
      </c>
      <c r="B9" s="65">
        <v>281</v>
      </c>
      <c r="C9" s="2" t="s">
        <v>134</v>
      </c>
    </row>
    <row r="10" spans="1:12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17.25" customHeight="1" x14ac:dyDescent="0.4">
      <c r="A11" s="13" t="s">
        <v>45</v>
      </c>
      <c r="B11" s="70" t="s">
        <v>39</v>
      </c>
      <c r="C11" s="70"/>
      <c r="D11" s="8"/>
      <c r="E11" s="8"/>
      <c r="F11" s="70" t="s">
        <v>39</v>
      </c>
      <c r="G11" s="70"/>
      <c r="H11" s="8"/>
      <c r="I11" s="8"/>
      <c r="J11" s="71" t="s">
        <v>62</v>
      </c>
      <c r="K11" s="71"/>
      <c r="L11" s="8"/>
    </row>
    <row r="12" spans="1:12" x14ac:dyDescent="0.25">
      <c r="A12" s="8"/>
      <c r="B12" s="71" t="s">
        <v>117</v>
      </c>
      <c r="C12" s="71"/>
      <c r="D12" s="8"/>
      <c r="E12" s="8"/>
      <c r="F12" s="71" t="s">
        <v>118</v>
      </c>
      <c r="G12" s="71"/>
      <c r="H12" s="8"/>
      <c r="I12" s="8"/>
      <c r="J12" s="8"/>
      <c r="K12" s="8"/>
      <c r="L12" s="8"/>
    </row>
    <row r="13" spans="1:12" x14ac:dyDescent="0.25">
      <c r="A13" s="8"/>
      <c r="B13" s="12" t="s">
        <v>41</v>
      </c>
      <c r="C13" s="12" t="s">
        <v>42</v>
      </c>
      <c r="D13" s="12" t="s">
        <v>42</v>
      </c>
      <c r="E13" s="12"/>
      <c r="F13" s="12" t="s">
        <v>41</v>
      </c>
      <c r="G13" s="12" t="s">
        <v>42</v>
      </c>
      <c r="H13" s="8"/>
      <c r="I13" s="8"/>
      <c r="J13" s="12" t="s">
        <v>50</v>
      </c>
      <c r="K13" s="12" t="s">
        <v>73</v>
      </c>
      <c r="L13" s="8"/>
    </row>
    <row r="14" spans="1:12" x14ac:dyDescent="0.25">
      <c r="A14" s="8"/>
      <c r="B14" s="12"/>
      <c r="C14" s="12" t="s">
        <v>135</v>
      </c>
      <c r="D14" s="12" t="s">
        <v>136</v>
      </c>
      <c r="E14" s="12"/>
      <c r="F14" s="12"/>
      <c r="G14" s="12" t="s">
        <v>135</v>
      </c>
      <c r="H14" s="12" t="s">
        <v>136</v>
      </c>
      <c r="I14" s="8"/>
      <c r="J14" s="12"/>
      <c r="K14" s="12"/>
      <c r="L14" s="8"/>
    </row>
    <row r="15" spans="1:12" x14ac:dyDescent="0.25">
      <c r="A15" s="12" t="s">
        <v>0</v>
      </c>
      <c r="B15" s="9">
        <v>6.5</v>
      </c>
      <c r="C15" s="10">
        <f>(B15*$B$8)/7</f>
        <v>286.92857142857144</v>
      </c>
      <c r="D15" s="67">
        <f>(B15*$B$9)/7</f>
        <v>260.92857142857144</v>
      </c>
      <c r="E15" s="66"/>
      <c r="F15" s="11">
        <v>7</v>
      </c>
      <c r="G15" s="42">
        <f t="shared" ref="G15:G24" si="0">F15*$B$8/7</f>
        <v>309</v>
      </c>
      <c r="H15" s="68">
        <f>(F15*$B$9)/7</f>
        <v>281</v>
      </c>
      <c r="I15" s="8"/>
      <c r="J15" s="22" t="s">
        <v>63</v>
      </c>
      <c r="K15" s="43" t="s">
        <v>81</v>
      </c>
      <c r="L15" s="8"/>
    </row>
    <row r="16" spans="1:12" x14ac:dyDescent="0.25">
      <c r="A16" s="12" t="s">
        <v>1</v>
      </c>
      <c r="B16" s="9">
        <v>10.5</v>
      </c>
      <c r="C16" s="10">
        <f t="shared" ref="C15:C24" si="1">(B16*$B$8)/7</f>
        <v>463.5</v>
      </c>
      <c r="D16" s="67">
        <f>(B16*$B$9)/7</f>
        <v>421.5</v>
      </c>
      <c r="E16" s="66"/>
      <c r="F16" s="11">
        <v>12</v>
      </c>
      <c r="G16" s="42">
        <f t="shared" si="0"/>
        <v>529.71428571428567</v>
      </c>
      <c r="H16" s="68">
        <f>(F16*$B$9)/7</f>
        <v>481.71428571428572</v>
      </c>
      <c r="I16" s="8"/>
      <c r="J16" s="22" t="s">
        <v>64</v>
      </c>
      <c r="K16" s="43" t="s">
        <v>82</v>
      </c>
      <c r="L16" s="8"/>
    </row>
    <row r="17" spans="1:12" x14ac:dyDescent="0.25">
      <c r="A17" s="12" t="s">
        <v>2</v>
      </c>
      <c r="B17" s="9">
        <v>14.5</v>
      </c>
      <c r="C17" s="10">
        <f t="shared" si="1"/>
        <v>640.07142857142856</v>
      </c>
      <c r="D17" s="67">
        <f>(B17*$B$9)/7</f>
        <v>582.07142857142856</v>
      </c>
      <c r="E17" s="66"/>
      <c r="F17" s="11">
        <v>17</v>
      </c>
      <c r="G17" s="42">
        <f t="shared" si="0"/>
        <v>750.42857142857144</v>
      </c>
      <c r="H17" s="68">
        <f t="shared" ref="H17:H24" si="2">(F17*$B$9)/7</f>
        <v>682.42857142857144</v>
      </c>
      <c r="I17" s="8"/>
      <c r="J17" s="22" t="s">
        <v>65</v>
      </c>
      <c r="K17" s="43" t="s">
        <v>74</v>
      </c>
      <c r="L17" s="8"/>
    </row>
    <row r="18" spans="1:12" x14ac:dyDescent="0.25">
      <c r="A18" s="12" t="s">
        <v>3</v>
      </c>
      <c r="B18" s="9">
        <v>19</v>
      </c>
      <c r="C18" s="10">
        <f t="shared" si="1"/>
        <v>838.71428571428567</v>
      </c>
      <c r="D18" s="67">
        <f t="shared" ref="D18:D24" si="3">(B18*$B$9)/7</f>
        <v>762.71428571428567</v>
      </c>
      <c r="E18" s="66"/>
      <c r="F18" s="11">
        <v>22</v>
      </c>
      <c r="G18" s="42">
        <f t="shared" si="0"/>
        <v>971.14285714285711</v>
      </c>
      <c r="H18" s="68">
        <f t="shared" si="2"/>
        <v>883.14285714285711</v>
      </c>
      <c r="I18" s="8"/>
      <c r="J18" s="22" t="s">
        <v>66</v>
      </c>
      <c r="K18" s="43" t="s">
        <v>75</v>
      </c>
      <c r="L18" s="8"/>
    </row>
    <row r="19" spans="1:12" x14ac:dyDescent="0.25">
      <c r="A19" s="12" t="s">
        <v>4</v>
      </c>
      <c r="B19" s="9">
        <v>24.5</v>
      </c>
      <c r="C19" s="10">
        <f t="shared" si="1"/>
        <v>1081.5</v>
      </c>
      <c r="D19" s="67">
        <f t="shared" si="3"/>
        <v>983.5</v>
      </c>
      <c r="E19" s="66"/>
      <c r="F19" s="11">
        <v>27.5</v>
      </c>
      <c r="G19" s="42">
        <f t="shared" si="0"/>
        <v>1213.9285714285713</v>
      </c>
      <c r="H19" s="68">
        <f t="shared" si="2"/>
        <v>1103.9285714285713</v>
      </c>
      <c r="I19" s="8"/>
      <c r="J19" s="22" t="s">
        <v>67</v>
      </c>
      <c r="K19" s="43" t="s">
        <v>76</v>
      </c>
      <c r="L19" s="8"/>
    </row>
    <row r="20" spans="1:12" x14ac:dyDescent="0.25">
      <c r="A20" s="12" t="s">
        <v>26</v>
      </c>
      <c r="B20" s="9">
        <v>30</v>
      </c>
      <c r="C20" s="10">
        <f t="shared" si="1"/>
        <v>1324.2857142857142</v>
      </c>
      <c r="D20" s="67">
        <f t="shared" si="3"/>
        <v>1204.2857142857142</v>
      </c>
      <c r="E20" s="66"/>
      <c r="F20" s="11">
        <v>33.5</v>
      </c>
      <c r="G20" s="42">
        <f t="shared" si="0"/>
        <v>1478.7857142857142</v>
      </c>
      <c r="H20" s="68">
        <f t="shared" si="2"/>
        <v>1344.7857142857142</v>
      </c>
      <c r="I20" s="8"/>
      <c r="J20" s="22" t="s">
        <v>68</v>
      </c>
      <c r="K20" s="43" t="s">
        <v>131</v>
      </c>
      <c r="L20" s="8"/>
    </row>
    <row r="21" spans="1:12" x14ac:dyDescent="0.25">
      <c r="A21" s="12" t="s">
        <v>27</v>
      </c>
      <c r="B21" s="9">
        <v>43.5</v>
      </c>
      <c r="C21" s="10">
        <f t="shared" si="1"/>
        <v>1920.2142857142858</v>
      </c>
      <c r="D21" s="67">
        <f t="shared" si="3"/>
        <v>1746.2142857142858</v>
      </c>
      <c r="E21" s="66"/>
      <c r="F21" s="11">
        <v>40</v>
      </c>
      <c r="G21" s="42">
        <f t="shared" si="0"/>
        <v>1765.7142857142858</v>
      </c>
      <c r="H21" s="68">
        <f t="shared" si="2"/>
        <v>1605.7142857142858</v>
      </c>
      <c r="I21" s="8"/>
      <c r="J21" s="22" t="s">
        <v>69</v>
      </c>
      <c r="K21" s="43" t="s">
        <v>77</v>
      </c>
      <c r="L21" s="8"/>
    </row>
    <row r="22" spans="1:12" x14ac:dyDescent="0.25">
      <c r="A22" s="12" t="s">
        <v>28</v>
      </c>
      <c r="B22" s="9">
        <v>55.5</v>
      </c>
      <c r="C22" s="10">
        <f t="shared" si="1"/>
        <v>2449.9285714285716</v>
      </c>
      <c r="D22" s="67">
        <f t="shared" si="3"/>
        <v>2227.9285714285716</v>
      </c>
      <c r="E22" s="66"/>
      <c r="F22" s="11">
        <v>47</v>
      </c>
      <c r="G22" s="42">
        <f t="shared" si="0"/>
        <v>2074.7142857142858</v>
      </c>
      <c r="H22" s="68">
        <f t="shared" si="2"/>
        <v>1886.7142857142858</v>
      </c>
      <c r="I22" s="8"/>
      <c r="J22" s="22" t="s">
        <v>70</v>
      </c>
      <c r="K22" s="43" t="s">
        <v>78</v>
      </c>
      <c r="L22" s="8"/>
    </row>
    <row r="23" spans="1:12" x14ac:dyDescent="0.25">
      <c r="A23" s="12" t="s">
        <v>29</v>
      </c>
      <c r="B23" s="9">
        <v>73.5</v>
      </c>
      <c r="C23" s="10">
        <f t="shared" si="1"/>
        <v>3244.5</v>
      </c>
      <c r="D23" s="67">
        <f t="shared" si="3"/>
        <v>2950.5</v>
      </c>
      <c r="E23" s="66"/>
      <c r="F23" s="11">
        <v>54</v>
      </c>
      <c r="G23" s="42">
        <f t="shared" si="0"/>
        <v>2383.7142857142858</v>
      </c>
      <c r="H23" s="68">
        <f t="shared" si="2"/>
        <v>2167.7142857142858</v>
      </c>
      <c r="I23" s="8"/>
      <c r="J23" s="22" t="s">
        <v>71</v>
      </c>
      <c r="K23" s="43" t="s">
        <v>79</v>
      </c>
      <c r="L23" s="8"/>
    </row>
    <row r="24" spans="1:12" x14ac:dyDescent="0.25">
      <c r="A24" s="12" t="s">
        <v>30</v>
      </c>
      <c r="B24" s="9">
        <v>87.5</v>
      </c>
      <c r="C24" s="10">
        <f t="shared" si="1"/>
        <v>3862.5</v>
      </c>
      <c r="D24" s="67">
        <f t="shared" si="3"/>
        <v>3512.5</v>
      </c>
      <c r="E24" s="66"/>
      <c r="F24" s="11">
        <v>61</v>
      </c>
      <c r="G24" s="42">
        <f t="shared" si="0"/>
        <v>2692.7142857142858</v>
      </c>
      <c r="H24" s="68">
        <f t="shared" si="2"/>
        <v>2448.7142857142858</v>
      </c>
      <c r="I24" s="8"/>
      <c r="J24" s="22" t="s">
        <v>72</v>
      </c>
      <c r="K24" s="43" t="s">
        <v>80</v>
      </c>
      <c r="L24" s="8"/>
    </row>
    <row r="25" spans="1:12" x14ac:dyDescent="0.25">
      <c r="A25" s="12"/>
      <c r="B25" s="8"/>
      <c r="C25" s="8"/>
      <c r="D25" s="8"/>
      <c r="E25" s="8"/>
      <c r="F25" s="11"/>
      <c r="G25" s="8"/>
      <c r="H25" s="8"/>
      <c r="I25" s="8"/>
      <c r="J25" s="8"/>
      <c r="K25" s="8"/>
      <c r="L25" s="8"/>
    </row>
    <row r="26" spans="1:12" x14ac:dyDescent="0.25">
      <c r="A26" s="12" t="s">
        <v>111</v>
      </c>
      <c r="B26" s="12" t="s">
        <v>41</v>
      </c>
      <c r="C26" s="12" t="s">
        <v>42</v>
      </c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25">
      <c r="A27" s="12" t="s">
        <v>31</v>
      </c>
      <c r="B27" s="8">
        <v>7</v>
      </c>
      <c r="C27" s="41">
        <f>(B27*$B$8)/7</f>
        <v>309</v>
      </c>
      <c r="F27" s="8"/>
      <c r="G27" s="8"/>
      <c r="H27" s="8"/>
      <c r="I27" s="8"/>
      <c r="J27" s="8"/>
      <c r="K27" s="8"/>
      <c r="L27" s="8"/>
    </row>
    <row r="28" spans="1:12" x14ac:dyDescent="0.25">
      <c r="A28" s="12" t="s">
        <v>32</v>
      </c>
      <c r="B28" s="8" t="s">
        <v>40</v>
      </c>
      <c r="C28" s="17" t="s">
        <v>47</v>
      </c>
      <c r="D28" s="17"/>
      <c r="E28" s="17"/>
      <c r="F28" s="17"/>
      <c r="G28" s="17"/>
      <c r="H28" s="8"/>
      <c r="I28" s="8"/>
      <c r="J28" s="8"/>
      <c r="K28" s="8"/>
      <c r="L28" s="8"/>
    </row>
    <row r="29" spans="1:12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58" spans="1:1" x14ac:dyDescent="0.25">
      <c r="A58" s="3"/>
    </row>
  </sheetData>
  <mergeCells count="5">
    <mergeCell ref="B11:C11"/>
    <mergeCell ref="B12:C12"/>
    <mergeCell ref="F11:G11"/>
    <mergeCell ref="F12:G12"/>
    <mergeCell ref="J11:K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O34" sqref="O34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36" sqref="F36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opLeftCell="B1"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7"/>
  <sheetViews>
    <sheetView tabSelected="1" zoomScaleNormal="100" zoomScalePageLayoutView="130" workbookViewId="0">
      <selection activeCell="F21" sqref="F21"/>
    </sheetView>
  </sheetViews>
  <sheetFormatPr defaultRowHeight="15" x14ac:dyDescent="0.25"/>
  <cols>
    <col min="1" max="1" width="26.42578125" customWidth="1"/>
  </cols>
  <sheetData>
    <row r="1" spans="1:16" x14ac:dyDescent="0.25">
      <c r="A1" s="3" t="s">
        <v>110</v>
      </c>
    </row>
    <row r="2" spans="1:16" ht="18.75" x14ac:dyDescent="0.3">
      <c r="A2" s="18" t="s">
        <v>50</v>
      </c>
    </row>
    <row r="3" spans="1:16" ht="64.5" customHeight="1" x14ac:dyDescent="0.3">
      <c r="A3" s="14" t="s">
        <v>48</v>
      </c>
      <c r="B3" s="15" t="s">
        <v>38</v>
      </c>
      <c r="C3" s="15" t="s">
        <v>38</v>
      </c>
      <c r="D3" s="15" t="s">
        <v>18</v>
      </c>
      <c r="E3" s="15" t="s">
        <v>19</v>
      </c>
      <c r="F3" s="15" t="s">
        <v>138</v>
      </c>
      <c r="G3" s="15" t="s">
        <v>34</v>
      </c>
      <c r="H3" s="15" t="s">
        <v>20</v>
      </c>
      <c r="I3" s="15" t="s">
        <v>126</v>
      </c>
      <c r="J3" s="15" t="s">
        <v>35</v>
      </c>
      <c r="K3" s="15" t="s">
        <v>35</v>
      </c>
      <c r="L3" s="15" t="s">
        <v>124</v>
      </c>
      <c r="M3" s="15" t="s">
        <v>125</v>
      </c>
      <c r="N3" s="15" t="s">
        <v>139</v>
      </c>
      <c r="O3" s="16" t="s">
        <v>21</v>
      </c>
    </row>
    <row r="4" spans="1:16" x14ac:dyDescent="0.25">
      <c r="A4" s="4"/>
      <c r="B4" s="4" t="s">
        <v>23</v>
      </c>
      <c r="C4" s="4" t="s">
        <v>25</v>
      </c>
      <c r="D4" s="4" t="s">
        <v>33</v>
      </c>
      <c r="E4" s="4" t="s">
        <v>33</v>
      </c>
      <c r="F4" s="4" t="s">
        <v>33</v>
      </c>
      <c r="G4" s="4" t="s">
        <v>36</v>
      </c>
      <c r="H4" s="4" t="s">
        <v>33</v>
      </c>
      <c r="I4" s="4" t="s">
        <v>33</v>
      </c>
      <c r="J4" s="4" t="s">
        <v>36</v>
      </c>
      <c r="K4" s="4" t="s">
        <v>33</v>
      </c>
      <c r="L4" s="4" t="s">
        <v>33</v>
      </c>
      <c r="M4" s="4" t="s">
        <v>33</v>
      </c>
      <c r="N4" s="4" t="s">
        <v>33</v>
      </c>
      <c r="O4" s="4" t="s">
        <v>33</v>
      </c>
    </row>
    <row r="5" spans="1:16" x14ac:dyDescent="0.25">
      <c r="A5" s="5" t="s">
        <v>24</v>
      </c>
      <c r="B5" s="32">
        <v>933</v>
      </c>
      <c r="C5" s="32">
        <v>645</v>
      </c>
      <c r="D5" s="39">
        <v>479</v>
      </c>
      <c r="E5" s="39">
        <v>666</v>
      </c>
      <c r="F5" s="39">
        <v>1407</v>
      </c>
      <c r="G5" s="39">
        <v>1062</v>
      </c>
      <c r="H5" s="39">
        <v>676</v>
      </c>
      <c r="I5" s="39">
        <v>219</v>
      </c>
      <c r="J5" s="39">
        <v>1400</v>
      </c>
      <c r="K5" s="39">
        <v>1137</v>
      </c>
      <c r="L5" s="39">
        <v>976</v>
      </c>
      <c r="M5" s="39">
        <v>976</v>
      </c>
      <c r="N5" s="39">
        <v>976</v>
      </c>
      <c r="O5" s="39">
        <v>671</v>
      </c>
      <c r="P5" s="21"/>
    </row>
    <row r="6" spans="1:16" x14ac:dyDescent="0.25">
      <c r="A6" s="3" t="s">
        <v>0</v>
      </c>
      <c r="B6" s="46">
        <f>Botilbud!C15+$B$5</f>
        <v>1219.9285714285716</v>
      </c>
      <c r="C6" s="46">
        <f>Botilbud!D15+$C$5</f>
        <v>905.92857142857144</v>
      </c>
      <c r="D6" s="46">
        <f>Botilbud!C15+$D$5</f>
        <v>765.92857142857144</v>
      </c>
      <c r="E6" s="46">
        <f>Botilbud!C15+$E$5</f>
        <v>952.92857142857144</v>
      </c>
      <c r="F6" s="46">
        <f>Botilbud!C15+$F$5</f>
        <v>1693.9285714285716</v>
      </c>
      <c r="G6" s="46">
        <f>Botilbud!C15+$G$5</f>
        <v>1348.9285714285716</v>
      </c>
      <c r="H6" s="46">
        <f>Botilbud!C15+$H$5</f>
        <v>962.92857142857144</v>
      </c>
      <c r="I6" s="46">
        <f>Botilbud!D15+$I$5</f>
        <v>479.92857142857144</v>
      </c>
      <c r="J6" s="46">
        <f>Botilbud!C15+$J$5</f>
        <v>1686.9285714285716</v>
      </c>
      <c r="K6" s="46">
        <f>Botilbud!C15+$K$5</f>
        <v>1423.9285714285716</v>
      </c>
      <c r="L6" s="46">
        <f>Botilbud!C15+$L$5</f>
        <v>1262.9285714285716</v>
      </c>
      <c r="M6" s="46">
        <f>Botilbud!C15+$M$5</f>
        <v>1262.9285714285716</v>
      </c>
      <c r="N6" s="46">
        <f>Botilbud!C15+$N$5</f>
        <v>1262.9285714285716</v>
      </c>
      <c r="O6" s="46">
        <f>Botilbud!C15+$O$5</f>
        <v>957.92857142857144</v>
      </c>
    </row>
    <row r="7" spans="1:16" x14ac:dyDescent="0.25">
      <c r="A7" s="3" t="s">
        <v>1</v>
      </c>
      <c r="B7" s="46">
        <f>Botilbud!C16+$B$5</f>
        <v>1396.5</v>
      </c>
      <c r="C7" s="46">
        <f>Botilbud!D16+$C$5</f>
        <v>1066.5</v>
      </c>
      <c r="D7" s="46">
        <f>Botilbud!C16+$D$5</f>
        <v>942.5</v>
      </c>
      <c r="E7" s="46">
        <f>Botilbud!C16+$E$5</f>
        <v>1129.5</v>
      </c>
      <c r="F7" s="46">
        <f>Botilbud!C16+$F$5</f>
        <v>1870.5</v>
      </c>
      <c r="G7" s="46">
        <f>Botilbud!C16+$G$5</f>
        <v>1525.5</v>
      </c>
      <c r="H7" s="46">
        <f>Botilbud!C16+$H$5</f>
        <v>1139.5</v>
      </c>
      <c r="I7" s="46">
        <f>Botilbud!D16+$I$5</f>
        <v>640.5</v>
      </c>
      <c r="J7" s="46">
        <f>Botilbud!C16+$J$5</f>
        <v>1863.5</v>
      </c>
      <c r="K7" s="46">
        <f>Botilbud!C16+$K$5</f>
        <v>1600.5</v>
      </c>
      <c r="L7" s="46">
        <f>Botilbud!C16+$L$5</f>
        <v>1439.5</v>
      </c>
      <c r="M7" s="46">
        <f>Botilbud!C16+$M$5</f>
        <v>1439.5</v>
      </c>
      <c r="N7" s="46">
        <f>Botilbud!C16+$N$5</f>
        <v>1439.5</v>
      </c>
      <c r="O7" s="46">
        <f>Botilbud!C16+$O$5</f>
        <v>1134.5</v>
      </c>
    </row>
    <row r="8" spans="1:16" x14ac:dyDescent="0.25">
      <c r="A8" s="3" t="s">
        <v>2</v>
      </c>
      <c r="B8" s="46">
        <f>Botilbud!C17+$B$5</f>
        <v>1573.0714285714284</v>
      </c>
      <c r="C8" s="46">
        <f>Botilbud!D17+$C$5</f>
        <v>1227.0714285714284</v>
      </c>
      <c r="D8" s="46">
        <f>Botilbud!C17+$D$5</f>
        <v>1119.0714285714284</v>
      </c>
      <c r="E8" s="46">
        <f>Botilbud!C17+$E$5</f>
        <v>1306.0714285714284</v>
      </c>
      <c r="F8" s="46">
        <f>Botilbud!C17+$F$5</f>
        <v>2047.0714285714284</v>
      </c>
      <c r="G8" s="46">
        <f>Botilbud!C17+$G$5</f>
        <v>1702.0714285714284</v>
      </c>
      <c r="H8" s="46">
        <f>Botilbud!C17+$H$5</f>
        <v>1316.0714285714284</v>
      </c>
      <c r="I8" s="46">
        <f>Botilbud!D17+$I$5</f>
        <v>801.07142857142856</v>
      </c>
      <c r="J8" s="46">
        <f>Botilbud!C17+$J$5</f>
        <v>2040.0714285714284</v>
      </c>
      <c r="K8" s="46">
        <f>Botilbud!C17+$K$5</f>
        <v>1777.0714285714284</v>
      </c>
      <c r="L8" s="46">
        <f>Botilbud!C17+$L$5</f>
        <v>1616.0714285714284</v>
      </c>
      <c r="M8" s="46">
        <f>Botilbud!C17+$M$5</f>
        <v>1616.0714285714284</v>
      </c>
      <c r="N8" s="46">
        <f>Botilbud!C17+$N$5</f>
        <v>1616.0714285714284</v>
      </c>
      <c r="O8" s="46">
        <f>Botilbud!C17+$O$5</f>
        <v>1311.0714285714284</v>
      </c>
    </row>
    <row r="9" spans="1:16" x14ac:dyDescent="0.25">
      <c r="A9" s="3" t="s">
        <v>3</v>
      </c>
      <c r="B9" s="46">
        <f>Botilbud!C18+$B$5</f>
        <v>1771.7142857142858</v>
      </c>
      <c r="C9" s="46">
        <f>Botilbud!D18+$C$5</f>
        <v>1407.7142857142858</v>
      </c>
      <c r="D9" s="46">
        <f>Botilbud!C18+$D$5</f>
        <v>1317.7142857142858</v>
      </c>
      <c r="E9" s="46">
        <f>Botilbud!C18+$E$5</f>
        <v>1504.7142857142858</v>
      </c>
      <c r="F9" s="46">
        <f>Botilbud!C18+$F$5</f>
        <v>2245.7142857142858</v>
      </c>
      <c r="G9" s="46">
        <f>Botilbud!C18+$G$5</f>
        <v>1900.7142857142858</v>
      </c>
      <c r="H9" s="46">
        <f>Botilbud!C18+$H$5</f>
        <v>1514.7142857142858</v>
      </c>
      <c r="I9" s="46">
        <f>Botilbud!D18+$I$5</f>
        <v>981.71428571428567</v>
      </c>
      <c r="J9" s="46">
        <f>Botilbud!C18+$J$5</f>
        <v>2238.7142857142858</v>
      </c>
      <c r="K9" s="46">
        <f>Botilbud!C18+$K$5</f>
        <v>1975.7142857142858</v>
      </c>
      <c r="L9" s="46">
        <f>Botilbud!C18+$L$5</f>
        <v>1814.7142857142858</v>
      </c>
      <c r="M9" s="46">
        <f>Botilbud!C18+$M$5</f>
        <v>1814.7142857142858</v>
      </c>
      <c r="N9" s="46">
        <f>Botilbud!C18+$N$5</f>
        <v>1814.7142857142858</v>
      </c>
      <c r="O9" s="46">
        <f>Botilbud!C18+$O$5</f>
        <v>1509.7142857142858</v>
      </c>
    </row>
    <row r="10" spans="1:16" x14ac:dyDescent="0.25">
      <c r="A10" s="3" t="s">
        <v>4</v>
      </c>
      <c r="B10" s="46">
        <f>Botilbud!C19+$B$5</f>
        <v>2014.5</v>
      </c>
      <c r="C10" s="46">
        <f>Botilbud!D19+$C$5</f>
        <v>1628.5</v>
      </c>
      <c r="D10" s="46">
        <f>Botilbud!C19+$D$5</f>
        <v>1560.5</v>
      </c>
      <c r="E10" s="46">
        <f>Botilbud!C19+$E$5</f>
        <v>1747.5</v>
      </c>
      <c r="F10" s="46">
        <f>Botilbud!C19+$F$5</f>
        <v>2488.5</v>
      </c>
      <c r="G10" s="46">
        <f>Botilbud!C19+$G$5</f>
        <v>2143.5</v>
      </c>
      <c r="H10" s="46">
        <f>Botilbud!C19+$H$5</f>
        <v>1757.5</v>
      </c>
      <c r="I10" s="46">
        <f>Botilbud!D19+$I$5</f>
        <v>1202.5</v>
      </c>
      <c r="J10" s="46">
        <f>Botilbud!C19+$J$5</f>
        <v>2481.5</v>
      </c>
      <c r="K10" s="46">
        <f>Botilbud!C19+$K$5</f>
        <v>2218.5</v>
      </c>
      <c r="L10" s="46">
        <f>Botilbud!C19+$L$5</f>
        <v>2057.5</v>
      </c>
      <c r="M10" s="46">
        <f>Botilbud!C19+$M$5</f>
        <v>2057.5</v>
      </c>
      <c r="N10" s="46">
        <f>Botilbud!C19+$N$5</f>
        <v>2057.5</v>
      </c>
      <c r="O10" s="46">
        <f>Botilbud!C19+$O$5</f>
        <v>1752.5</v>
      </c>
    </row>
    <row r="11" spans="1:16" x14ac:dyDescent="0.25">
      <c r="A11" s="3" t="s">
        <v>26</v>
      </c>
      <c r="B11" s="46">
        <f>Botilbud!C20+$B$5</f>
        <v>2257.2857142857142</v>
      </c>
      <c r="C11" s="46">
        <f>Botilbud!D20+$C$5</f>
        <v>1849.2857142857142</v>
      </c>
      <c r="D11" s="46">
        <f>Botilbud!C20+$D$5</f>
        <v>1803.2857142857142</v>
      </c>
      <c r="E11" s="46">
        <f>Botilbud!C20+$E$5</f>
        <v>1990.2857142857142</v>
      </c>
      <c r="F11" s="46">
        <f>Botilbud!C20+$F$5</f>
        <v>2731.2857142857142</v>
      </c>
      <c r="G11" s="46">
        <f>Botilbud!C20+$G$5</f>
        <v>2386.2857142857142</v>
      </c>
      <c r="H11" s="46">
        <f>Botilbud!C20+$H$5</f>
        <v>2000.2857142857142</v>
      </c>
      <c r="I11" s="46">
        <f>Botilbud!D20+$I$5</f>
        <v>1423.2857142857142</v>
      </c>
      <c r="J11" s="46">
        <f>Botilbud!C20+$J$5</f>
        <v>2724.2857142857142</v>
      </c>
      <c r="K11" s="46">
        <f>Botilbud!C20+$K$5</f>
        <v>2461.2857142857142</v>
      </c>
      <c r="L11" s="46">
        <f>Botilbud!C20+$L$5</f>
        <v>2300.2857142857142</v>
      </c>
      <c r="M11" s="46">
        <f>Botilbud!C20+$M$5</f>
        <v>2300.2857142857142</v>
      </c>
      <c r="N11" s="46">
        <f>Botilbud!C20+$N$5</f>
        <v>2300.2857142857142</v>
      </c>
      <c r="O11" s="46">
        <f>Botilbud!C20+$O$5</f>
        <v>1995.2857142857142</v>
      </c>
    </row>
    <row r="12" spans="1:16" x14ac:dyDescent="0.25">
      <c r="A12" s="3" t="s">
        <v>27</v>
      </c>
      <c r="B12" s="46">
        <f>Botilbud!C21+$B$5</f>
        <v>2853.2142857142858</v>
      </c>
      <c r="C12" s="46">
        <f>Botilbud!D21+$C$5</f>
        <v>2391.2142857142858</v>
      </c>
      <c r="D12" s="46">
        <f>Botilbud!C21+$D$5</f>
        <v>2399.2142857142858</v>
      </c>
      <c r="E12" s="46">
        <f>Botilbud!C21+$E$5</f>
        <v>2586.2142857142858</v>
      </c>
      <c r="F12" s="46">
        <f>Botilbud!C21+$F$5</f>
        <v>3327.2142857142858</v>
      </c>
      <c r="G12" s="46">
        <f>Botilbud!C21+$G$5</f>
        <v>2982.2142857142858</v>
      </c>
      <c r="H12" s="46">
        <f>Botilbud!C21+$H$5</f>
        <v>2596.2142857142858</v>
      </c>
      <c r="I12" s="46">
        <f>Botilbud!D21+$I$5</f>
        <v>1965.2142857142858</v>
      </c>
      <c r="J12" s="46">
        <f>Botilbud!C21+$J$5</f>
        <v>3320.2142857142858</v>
      </c>
      <c r="K12" s="46">
        <f>Botilbud!C21+$K$5</f>
        <v>3057.2142857142858</v>
      </c>
      <c r="L12" s="46">
        <f>Botilbud!C21+$L$5</f>
        <v>2896.2142857142858</v>
      </c>
      <c r="M12" s="46">
        <f>Botilbud!C21+$M$5</f>
        <v>2896.2142857142858</v>
      </c>
      <c r="N12" s="46">
        <f>Botilbud!C21+$N$5</f>
        <v>2896.2142857142858</v>
      </c>
      <c r="O12" s="46">
        <f>Botilbud!C21+$O$5</f>
        <v>2591.2142857142858</v>
      </c>
    </row>
    <row r="13" spans="1:16" x14ac:dyDescent="0.25">
      <c r="A13" s="3" t="s">
        <v>28</v>
      </c>
      <c r="B13" s="46">
        <f>Botilbud!C22+$B$5</f>
        <v>3382.9285714285716</v>
      </c>
      <c r="C13" s="46">
        <f>Botilbud!D22+$C$5</f>
        <v>2872.9285714285716</v>
      </c>
      <c r="D13" s="46">
        <f>Botilbud!C22+$D$5</f>
        <v>2928.9285714285716</v>
      </c>
      <c r="E13" s="46">
        <f>Botilbud!C22+$E$5</f>
        <v>3115.9285714285716</v>
      </c>
      <c r="F13" s="46">
        <f>Botilbud!C22+$F$5</f>
        <v>3856.9285714285716</v>
      </c>
      <c r="G13" s="46">
        <f>Botilbud!C22+$G$5</f>
        <v>3511.9285714285716</v>
      </c>
      <c r="H13" s="46">
        <f>Botilbud!C22+$H$5</f>
        <v>3125.9285714285716</v>
      </c>
      <c r="I13" s="46">
        <f>Botilbud!D22+$I$5</f>
        <v>2446.9285714285716</v>
      </c>
      <c r="J13" s="46">
        <f>Botilbud!C22+$J$5</f>
        <v>3849.9285714285716</v>
      </c>
      <c r="K13" s="46">
        <f>Botilbud!C22+$K$5</f>
        <v>3586.9285714285716</v>
      </c>
      <c r="L13" s="46">
        <f>Botilbud!C22+$L$5</f>
        <v>3425.9285714285716</v>
      </c>
      <c r="M13" s="46">
        <f>Botilbud!C22+$M$5</f>
        <v>3425.9285714285716</v>
      </c>
      <c r="N13" s="46">
        <f>Botilbud!C22+$N$5</f>
        <v>3425.9285714285716</v>
      </c>
      <c r="O13" s="46">
        <f>Botilbud!C22+$O$5</f>
        <v>3120.9285714285716</v>
      </c>
    </row>
    <row r="14" spans="1:16" x14ac:dyDescent="0.25">
      <c r="A14" s="3" t="s">
        <v>29</v>
      </c>
      <c r="B14" s="46">
        <f>Botilbud!C23+$B$5</f>
        <v>4177.5</v>
      </c>
      <c r="C14" s="46">
        <f>Botilbud!D23+$C$5</f>
        <v>3595.5</v>
      </c>
      <c r="D14" s="46">
        <f>Botilbud!C23+$D$5</f>
        <v>3723.5</v>
      </c>
      <c r="E14" s="46">
        <f>Botilbud!C23+$E$5</f>
        <v>3910.5</v>
      </c>
      <c r="F14" s="46">
        <f>Botilbud!C23+$F$5</f>
        <v>4651.5</v>
      </c>
      <c r="G14" s="46">
        <f>Botilbud!C23+$G$5</f>
        <v>4306.5</v>
      </c>
      <c r="H14" s="46">
        <f>Botilbud!C23+$H$5</f>
        <v>3920.5</v>
      </c>
      <c r="I14" s="46">
        <f>Botilbud!D23+$I$5</f>
        <v>3169.5</v>
      </c>
      <c r="J14" s="46">
        <f>Botilbud!C23+$J$5</f>
        <v>4644.5</v>
      </c>
      <c r="K14" s="46">
        <f>Botilbud!C23+$K$5</f>
        <v>4381.5</v>
      </c>
      <c r="L14" s="46">
        <f>Botilbud!C23+$L$5</f>
        <v>4220.5</v>
      </c>
      <c r="M14" s="46">
        <f>Botilbud!C23+$M$5</f>
        <v>4220.5</v>
      </c>
      <c r="N14" s="46">
        <f>Botilbud!C23+$N$5</f>
        <v>4220.5</v>
      </c>
      <c r="O14" s="46">
        <f>Botilbud!C23+$O$5</f>
        <v>3915.5</v>
      </c>
    </row>
    <row r="15" spans="1:16" x14ac:dyDescent="0.25">
      <c r="A15" s="3" t="s">
        <v>95</v>
      </c>
      <c r="B15" s="46">
        <f>Botilbud!C24+$B$5</f>
        <v>4795.5</v>
      </c>
      <c r="C15" s="46">
        <f>Botilbud!D24+$C$5</f>
        <v>4157.5</v>
      </c>
      <c r="D15" s="46">
        <f>Botilbud!C24+$D$5</f>
        <v>4341.5</v>
      </c>
      <c r="E15" s="46">
        <f>Botilbud!C24+$E$5</f>
        <v>4528.5</v>
      </c>
      <c r="F15" s="46">
        <f>Botilbud!C24+$F$5</f>
        <v>5269.5</v>
      </c>
      <c r="G15" s="46">
        <f>Botilbud!C24+$G$5</f>
        <v>4924.5</v>
      </c>
      <c r="H15" s="46">
        <f>Botilbud!C24+$H$5</f>
        <v>4538.5</v>
      </c>
      <c r="I15" s="46">
        <f>Botilbud!D24+$I$5</f>
        <v>3731.5</v>
      </c>
      <c r="J15" s="46">
        <f>Botilbud!C24+$J$5</f>
        <v>5262.5</v>
      </c>
      <c r="K15" s="46">
        <f>Botilbud!C24+$K$5</f>
        <v>4999.5</v>
      </c>
      <c r="L15" s="46">
        <f>Botilbud!C24+$L$5</f>
        <v>4838.5</v>
      </c>
      <c r="M15" s="46">
        <f>Botilbud!C24+$M$5</f>
        <v>4838.5</v>
      </c>
      <c r="N15" s="46">
        <f>Botilbud!C24+$N$5</f>
        <v>4838.5</v>
      </c>
      <c r="O15" s="46">
        <f>Botilbud!C24+$O$5</f>
        <v>4533.5</v>
      </c>
    </row>
    <row r="16" spans="1:16" x14ac:dyDescent="0.25">
      <c r="A16" s="2"/>
      <c r="B16" s="2"/>
      <c r="C16" s="2"/>
      <c r="D16" s="2"/>
      <c r="E16" s="2"/>
      <c r="F16" s="31"/>
      <c r="G16" s="2"/>
      <c r="H16" s="2"/>
      <c r="I16" s="2"/>
      <c r="J16" s="2"/>
      <c r="K16" s="2"/>
      <c r="L16" s="2"/>
      <c r="M16" s="2"/>
      <c r="N16" s="2"/>
      <c r="O16" s="2"/>
    </row>
    <row r="17" spans="1:15" ht="15.75" thickBot="1" x14ac:dyDescent="0.3">
      <c r="A17" s="47" t="s">
        <v>37</v>
      </c>
      <c r="B17" s="32">
        <v>1953</v>
      </c>
      <c r="C17" s="32">
        <v>1387</v>
      </c>
      <c r="D17" s="32">
        <v>1906</v>
      </c>
      <c r="E17" s="32">
        <v>2335</v>
      </c>
      <c r="F17" s="32">
        <v>4722</v>
      </c>
      <c r="G17" s="32">
        <v>2327</v>
      </c>
      <c r="H17" s="32">
        <v>1767</v>
      </c>
      <c r="I17" s="32">
        <v>852</v>
      </c>
      <c r="J17" s="32">
        <v>3581</v>
      </c>
      <c r="K17" s="32">
        <v>3090</v>
      </c>
      <c r="L17" s="32">
        <v>3132</v>
      </c>
      <c r="M17" s="32">
        <v>4397</v>
      </c>
      <c r="N17" s="32">
        <v>7326</v>
      </c>
      <c r="O17" s="32">
        <v>1940</v>
      </c>
    </row>
    <row r="18" spans="1:15" ht="15.75" thickBot="1" x14ac:dyDescent="0.3">
      <c r="A18" s="48" t="s">
        <v>109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54"/>
      <c r="M18" s="54"/>
      <c r="N18" s="54"/>
      <c r="O18" s="41"/>
    </row>
    <row r="19" spans="1:15" x14ac:dyDescent="0.25">
      <c r="A19" s="2"/>
      <c r="B19" s="3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x14ac:dyDescent="0.2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x14ac:dyDescent="0.2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x14ac:dyDescent="0.2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x14ac:dyDescent="0.25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x14ac:dyDescent="0.2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2:15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2:15" x14ac:dyDescent="0.2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2:15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2:15" x14ac:dyDescent="0.2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spans="2:15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topLeftCell="A2" workbookViewId="0">
      <selection activeCell="H5" sqref="H5"/>
    </sheetView>
  </sheetViews>
  <sheetFormatPr defaultRowHeight="15" x14ac:dyDescent="0.25"/>
  <cols>
    <col min="1" max="1" width="28.85546875" customWidth="1"/>
    <col min="2" max="2" width="10.140625" customWidth="1"/>
  </cols>
  <sheetData>
    <row r="1" spans="1:9" x14ac:dyDescent="0.25">
      <c r="A1" s="3" t="s">
        <v>46</v>
      </c>
    </row>
    <row r="2" spans="1:9" ht="18.75" x14ac:dyDescent="0.3">
      <c r="A2" s="49" t="s">
        <v>50</v>
      </c>
    </row>
    <row r="3" spans="1:9" ht="52.5" x14ac:dyDescent="0.3">
      <c r="A3" s="50" t="s">
        <v>48</v>
      </c>
      <c r="B3" s="51" t="s">
        <v>106</v>
      </c>
      <c r="C3" s="51" t="s">
        <v>51</v>
      </c>
      <c r="D3" s="51" t="s">
        <v>119</v>
      </c>
      <c r="E3" s="51" t="s">
        <v>120</v>
      </c>
      <c r="F3" s="51" t="s">
        <v>52</v>
      </c>
      <c r="G3" s="51" t="s">
        <v>22</v>
      </c>
    </row>
    <row r="4" spans="1:9" x14ac:dyDescent="0.25">
      <c r="A4" s="4"/>
      <c r="B4" s="4" t="s">
        <v>33</v>
      </c>
      <c r="C4" s="4" t="s">
        <v>33</v>
      </c>
      <c r="D4" s="4" t="s">
        <v>36</v>
      </c>
      <c r="E4" s="4" t="s">
        <v>36</v>
      </c>
      <c r="F4" s="4" t="s">
        <v>36</v>
      </c>
      <c r="G4" s="4" t="s">
        <v>33</v>
      </c>
    </row>
    <row r="5" spans="1:9" x14ac:dyDescent="0.25">
      <c r="A5" s="5" t="s">
        <v>24</v>
      </c>
      <c r="B5" s="32">
        <v>447</v>
      </c>
      <c r="C5" s="39">
        <v>182</v>
      </c>
      <c r="D5" s="39">
        <v>541</v>
      </c>
      <c r="E5" s="39">
        <v>532</v>
      </c>
      <c r="F5" s="39">
        <v>929</v>
      </c>
      <c r="G5" s="39">
        <v>871</v>
      </c>
      <c r="H5" s="21"/>
      <c r="I5" s="21"/>
    </row>
    <row r="6" spans="1:9" x14ac:dyDescent="0.25">
      <c r="A6" s="3" t="s">
        <v>0</v>
      </c>
      <c r="B6" s="46">
        <f>Botilbud!G15+'Bilag2 Socialpsykiatri'!$B$5</f>
        <v>756</v>
      </c>
      <c r="C6" s="46">
        <f>Botilbud!H15+'Bilag2 Socialpsykiatri'!$C$5</f>
        <v>463</v>
      </c>
      <c r="D6" s="46">
        <f>Botilbud!H15+'Bilag2 Socialpsykiatri'!$D$5</f>
        <v>822</v>
      </c>
      <c r="E6" s="46">
        <f>Botilbud!H15+'Bilag2 Socialpsykiatri'!$E$5</f>
        <v>813</v>
      </c>
      <c r="F6" s="46">
        <f>Botilbud!G15+'Bilag2 Socialpsykiatri'!$F$5</f>
        <v>1238</v>
      </c>
      <c r="G6" s="46">
        <f>Botilbud!G15+'Bilag2 Socialpsykiatri'!$G$5</f>
        <v>1180</v>
      </c>
    </row>
    <row r="7" spans="1:9" x14ac:dyDescent="0.25">
      <c r="A7" s="3" t="s">
        <v>1</v>
      </c>
      <c r="B7" s="46">
        <f>Botilbud!G16+'Bilag2 Socialpsykiatri'!$B$5</f>
        <v>976.71428571428567</v>
      </c>
      <c r="C7" s="46">
        <f>Botilbud!H16+'Bilag2 Socialpsykiatri'!$C$5</f>
        <v>663.71428571428578</v>
      </c>
      <c r="D7" s="46">
        <f>Botilbud!H16+'Bilag2 Socialpsykiatri'!$D$5</f>
        <v>1022.7142857142858</v>
      </c>
      <c r="E7" s="46">
        <f>Botilbud!H16+'Bilag2 Socialpsykiatri'!$E$5</f>
        <v>1013.7142857142858</v>
      </c>
      <c r="F7" s="46">
        <f>Botilbud!G16+'Bilag2 Socialpsykiatri'!$F$5</f>
        <v>1458.7142857142858</v>
      </c>
      <c r="G7" s="46">
        <f>Botilbud!G16+'Bilag2 Socialpsykiatri'!$G$5</f>
        <v>1400.7142857142858</v>
      </c>
    </row>
    <row r="8" spans="1:9" x14ac:dyDescent="0.25">
      <c r="A8" s="3" t="s">
        <v>2</v>
      </c>
      <c r="B8" s="46">
        <f>Botilbud!G17+'Bilag2 Socialpsykiatri'!$B$5</f>
        <v>1197.4285714285716</v>
      </c>
      <c r="C8" s="46">
        <f>Botilbud!H17+'Bilag2 Socialpsykiatri'!$C$5</f>
        <v>864.42857142857144</v>
      </c>
      <c r="D8" s="46">
        <f>Botilbud!H17+'Bilag2 Socialpsykiatri'!$D$5</f>
        <v>1223.4285714285716</v>
      </c>
      <c r="E8" s="46">
        <f>Botilbud!H17+'Bilag2 Socialpsykiatri'!$E$5</f>
        <v>1214.4285714285716</v>
      </c>
      <c r="F8" s="46">
        <f>Botilbud!G17+'Bilag2 Socialpsykiatri'!$F$5</f>
        <v>1679.4285714285716</v>
      </c>
      <c r="G8" s="46">
        <f>Botilbud!G17+'Bilag2 Socialpsykiatri'!$G$5</f>
        <v>1621.4285714285716</v>
      </c>
    </row>
    <row r="9" spans="1:9" x14ac:dyDescent="0.25">
      <c r="A9" s="3" t="s">
        <v>3</v>
      </c>
      <c r="B9" s="46">
        <f>Botilbud!G18+'Bilag2 Socialpsykiatri'!$B$5</f>
        <v>1418.1428571428571</v>
      </c>
      <c r="C9" s="46">
        <f>Botilbud!H18+'Bilag2 Socialpsykiatri'!$C$5</f>
        <v>1065.1428571428571</v>
      </c>
      <c r="D9" s="46">
        <f>Botilbud!H18+'Bilag2 Socialpsykiatri'!$D$5</f>
        <v>1424.1428571428571</v>
      </c>
      <c r="E9" s="46">
        <f>Botilbud!H18+'Bilag2 Socialpsykiatri'!$E$5</f>
        <v>1415.1428571428571</v>
      </c>
      <c r="F9" s="46">
        <f>Botilbud!G18+'Bilag2 Socialpsykiatri'!$F$5</f>
        <v>1900.1428571428571</v>
      </c>
      <c r="G9" s="46">
        <f>Botilbud!G18+'Bilag2 Socialpsykiatri'!$G$5</f>
        <v>1842.1428571428571</v>
      </c>
    </row>
    <row r="10" spans="1:9" x14ac:dyDescent="0.25">
      <c r="A10" s="3" t="s">
        <v>4</v>
      </c>
      <c r="B10" s="46">
        <f>Botilbud!G19+'Bilag2 Socialpsykiatri'!$B$5</f>
        <v>1660.9285714285713</v>
      </c>
      <c r="C10" s="46">
        <f>Botilbud!H19+'Bilag2 Socialpsykiatri'!$C$5</f>
        <v>1285.9285714285713</v>
      </c>
      <c r="D10" s="46">
        <f>Botilbud!H19+'Bilag2 Socialpsykiatri'!$D$5</f>
        <v>1644.9285714285713</v>
      </c>
      <c r="E10" s="46">
        <f>Botilbud!H19+'Bilag2 Socialpsykiatri'!$E$5</f>
        <v>1635.9285714285713</v>
      </c>
      <c r="F10" s="46">
        <f>Botilbud!G19+'Bilag2 Socialpsykiatri'!$F$5</f>
        <v>2142.9285714285716</v>
      </c>
      <c r="G10" s="46">
        <f>Botilbud!G19+'Bilag2 Socialpsykiatri'!$G$5</f>
        <v>2084.9285714285716</v>
      </c>
    </row>
    <row r="11" spans="1:9" x14ac:dyDescent="0.25">
      <c r="A11" s="3" t="s">
        <v>26</v>
      </c>
      <c r="B11" s="46">
        <f>Botilbud!G20+'Bilag2 Socialpsykiatri'!$B$5</f>
        <v>1925.7857142857142</v>
      </c>
      <c r="C11" s="46">
        <f>Botilbud!H20+'Bilag2 Socialpsykiatri'!$C$5</f>
        <v>1526.7857142857142</v>
      </c>
      <c r="D11" s="46">
        <f>Botilbud!H20+'Bilag2 Socialpsykiatri'!$D$5</f>
        <v>1885.7857142857142</v>
      </c>
      <c r="E11" s="46">
        <f>Botilbud!H20+'Bilag2 Socialpsykiatri'!$E$5</f>
        <v>1876.7857142857142</v>
      </c>
      <c r="F11" s="46">
        <f>Botilbud!G20+'Bilag2 Socialpsykiatri'!$F$5</f>
        <v>2407.7857142857142</v>
      </c>
      <c r="G11" s="46">
        <f>Botilbud!G20+'Bilag2 Socialpsykiatri'!$G$5</f>
        <v>2349.7857142857142</v>
      </c>
    </row>
    <row r="12" spans="1:9" x14ac:dyDescent="0.25">
      <c r="A12" s="3" t="s">
        <v>27</v>
      </c>
      <c r="B12" s="46">
        <f>Botilbud!G21+'Bilag2 Socialpsykiatri'!$B$5</f>
        <v>2212.7142857142858</v>
      </c>
      <c r="C12" s="46">
        <f>Botilbud!H21+'Bilag2 Socialpsykiatri'!$C$5</f>
        <v>1787.7142857142858</v>
      </c>
      <c r="D12" s="46">
        <f>Botilbud!H21+'Bilag2 Socialpsykiatri'!$D$5</f>
        <v>2146.7142857142858</v>
      </c>
      <c r="E12" s="46">
        <f>Botilbud!H21+'Bilag2 Socialpsykiatri'!$E$5</f>
        <v>2137.7142857142858</v>
      </c>
      <c r="F12" s="46">
        <f>Botilbud!G21+'Bilag2 Socialpsykiatri'!$F$5</f>
        <v>2694.7142857142858</v>
      </c>
      <c r="G12" s="46">
        <f>Botilbud!G21+'Bilag2 Socialpsykiatri'!$G$5</f>
        <v>2636.7142857142858</v>
      </c>
    </row>
    <row r="13" spans="1:9" x14ac:dyDescent="0.25">
      <c r="A13" s="3" t="s">
        <v>28</v>
      </c>
      <c r="B13" s="46">
        <f>Botilbud!G22+'Bilag2 Socialpsykiatri'!$B$5</f>
        <v>2521.7142857142858</v>
      </c>
      <c r="C13" s="46">
        <f>Botilbud!H22+'Bilag2 Socialpsykiatri'!$C$5</f>
        <v>2068.7142857142858</v>
      </c>
      <c r="D13" s="46">
        <f>Botilbud!H22+'Bilag2 Socialpsykiatri'!$D$5</f>
        <v>2427.7142857142858</v>
      </c>
      <c r="E13" s="46">
        <f>Botilbud!H22+'Bilag2 Socialpsykiatri'!$E$5</f>
        <v>2418.7142857142858</v>
      </c>
      <c r="F13" s="46">
        <f>Botilbud!G22+'Bilag2 Socialpsykiatri'!$F$5</f>
        <v>3003.7142857142858</v>
      </c>
      <c r="G13" s="46">
        <f>Botilbud!G22+'Bilag2 Socialpsykiatri'!$G$5</f>
        <v>2945.7142857142858</v>
      </c>
    </row>
    <row r="14" spans="1:9" x14ac:dyDescent="0.25">
      <c r="A14" s="3" t="s">
        <v>29</v>
      </c>
      <c r="B14" s="46">
        <f>Botilbud!G23+'Bilag2 Socialpsykiatri'!$B$5</f>
        <v>2830.7142857142858</v>
      </c>
      <c r="C14" s="46">
        <f>Botilbud!H23+'Bilag2 Socialpsykiatri'!$C$5</f>
        <v>2349.7142857142858</v>
      </c>
      <c r="D14" s="46">
        <f>Botilbud!H23+'Bilag2 Socialpsykiatri'!$D$5</f>
        <v>2708.7142857142858</v>
      </c>
      <c r="E14" s="46">
        <f>Botilbud!H23+'Bilag2 Socialpsykiatri'!$E$5</f>
        <v>2699.7142857142858</v>
      </c>
      <c r="F14" s="46">
        <f>Botilbud!G23+'Bilag2 Socialpsykiatri'!$F$5</f>
        <v>3312.7142857142858</v>
      </c>
      <c r="G14" s="46">
        <f>Botilbud!G23+'Bilag2 Socialpsykiatri'!$G$5</f>
        <v>3254.7142857142858</v>
      </c>
    </row>
    <row r="15" spans="1:9" x14ac:dyDescent="0.25">
      <c r="A15" s="3" t="s">
        <v>95</v>
      </c>
      <c r="B15" s="46">
        <f>Botilbud!G24+'Bilag2 Socialpsykiatri'!$B$5</f>
        <v>3139.7142857142858</v>
      </c>
      <c r="C15" s="46">
        <f>Botilbud!H24+'Bilag2 Socialpsykiatri'!$C$5</f>
        <v>2630.7142857142858</v>
      </c>
      <c r="D15" s="46">
        <f>Botilbud!H24+'Bilag2 Socialpsykiatri'!$D$5</f>
        <v>2989.7142857142858</v>
      </c>
      <c r="E15" s="46">
        <f>Botilbud!G24+'Bilag2 Socialpsykiatri'!$E$5</f>
        <v>3224.7142857142858</v>
      </c>
      <c r="F15" s="46">
        <f>Botilbud!G24+'Bilag2 Socialpsykiatri'!$F$5</f>
        <v>3621.7142857142858</v>
      </c>
      <c r="G15" s="46">
        <f>Botilbud!G24+'Bilag2 Socialpsykiatri'!$G$5</f>
        <v>3563.7142857142858</v>
      </c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5" t="s">
        <v>37</v>
      </c>
      <c r="B17" s="32">
        <v>1619</v>
      </c>
      <c r="C17" s="32">
        <v>728</v>
      </c>
      <c r="D17" s="32">
        <v>1495</v>
      </c>
      <c r="E17" s="32">
        <v>1396</v>
      </c>
      <c r="F17" s="32">
        <v>2293</v>
      </c>
      <c r="G17" s="32">
        <v>2289</v>
      </c>
    </row>
    <row r="18" spans="1:7" x14ac:dyDescent="0.25">
      <c r="A18" s="2"/>
      <c r="B18" s="33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B20" s="2"/>
      <c r="C20" s="2"/>
      <c r="D20" s="2"/>
      <c r="E20" s="2"/>
      <c r="F20" s="2"/>
      <c r="G20" s="2"/>
    </row>
    <row r="21" spans="1:7" x14ac:dyDescent="0.25">
      <c r="B21" s="2"/>
      <c r="C21" s="2"/>
      <c r="D21" s="2"/>
      <c r="E21" s="2"/>
      <c r="F21" s="2"/>
      <c r="G21" s="2"/>
    </row>
    <row r="22" spans="1:7" x14ac:dyDescent="0.25">
      <c r="B22" s="2"/>
      <c r="C22" s="2"/>
      <c r="D22" s="2"/>
      <c r="E22" s="2"/>
      <c r="F22" s="2"/>
      <c r="G22" s="2"/>
    </row>
    <row r="23" spans="1:7" x14ac:dyDescent="0.25">
      <c r="B23" s="2"/>
      <c r="C23" s="2"/>
      <c r="D23" s="2"/>
      <c r="E23" s="2"/>
      <c r="F23" s="2"/>
      <c r="G23" s="2"/>
    </row>
    <row r="24" spans="1:7" x14ac:dyDescent="0.25">
      <c r="B24" s="2"/>
      <c r="C24" s="2"/>
      <c r="D24" s="2"/>
      <c r="E24" s="2"/>
      <c r="F24" s="2"/>
      <c r="G24" s="2"/>
    </row>
    <row r="25" spans="1:7" x14ac:dyDescent="0.25">
      <c r="B25" s="2"/>
      <c r="C25" s="2"/>
      <c r="D25" s="2"/>
      <c r="E25" s="2"/>
      <c r="F25" s="2"/>
      <c r="G25" s="2"/>
    </row>
    <row r="26" spans="1:7" x14ac:dyDescent="0.25">
      <c r="B26" s="2"/>
      <c r="C26" s="2"/>
      <c r="D26" s="2"/>
      <c r="E26" s="2"/>
      <c r="F26" s="2"/>
      <c r="G26" s="2"/>
    </row>
    <row r="27" spans="1:7" x14ac:dyDescent="0.25">
      <c r="B27" s="2"/>
      <c r="C27" s="2"/>
      <c r="D27" s="2"/>
      <c r="E27" s="2"/>
      <c r="F27" s="2"/>
      <c r="G27" s="2"/>
    </row>
    <row r="28" spans="1:7" x14ac:dyDescent="0.25">
      <c r="B28" s="2"/>
      <c r="C28" s="2"/>
      <c r="D28" s="2"/>
      <c r="E28" s="2"/>
      <c r="F28" s="2"/>
      <c r="G28" s="2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2"/>
  <sheetViews>
    <sheetView workbookViewId="0">
      <selection activeCell="E20" sqref="E20"/>
    </sheetView>
  </sheetViews>
  <sheetFormatPr defaultRowHeight="15" x14ac:dyDescent="0.25"/>
  <cols>
    <col min="1" max="1" width="27.42578125" customWidth="1"/>
    <col min="7" max="7" width="12.140625" customWidth="1"/>
  </cols>
  <sheetData>
    <row r="1" spans="1:4" ht="26.25" x14ac:dyDescent="0.4">
      <c r="A1" s="25" t="s">
        <v>60</v>
      </c>
      <c r="B1" s="2"/>
      <c r="C1" s="2"/>
      <c r="D1" s="2"/>
    </row>
    <row r="2" spans="1:4" x14ac:dyDescent="0.25">
      <c r="A2" s="1" t="s">
        <v>97</v>
      </c>
    </row>
    <row r="3" spans="1:4" ht="28.5" x14ac:dyDescent="0.45">
      <c r="A3" s="6"/>
      <c r="B3" s="3" t="s">
        <v>116</v>
      </c>
      <c r="C3" s="2"/>
      <c r="D3" s="2"/>
    </row>
    <row r="4" spans="1:4" x14ac:dyDescent="0.25">
      <c r="A4" s="1" t="s">
        <v>83</v>
      </c>
    </row>
    <row r="5" spans="1:4" x14ac:dyDescent="0.25">
      <c r="A5" s="1" t="s">
        <v>98</v>
      </c>
      <c r="B5" s="41">
        <v>315</v>
      </c>
    </row>
    <row r="6" spans="1:4" x14ac:dyDescent="0.25">
      <c r="A6" s="1" t="s">
        <v>99</v>
      </c>
      <c r="B6" s="41">
        <v>622</v>
      </c>
    </row>
    <row r="7" spans="1:4" x14ac:dyDescent="0.25">
      <c r="A7" s="1" t="s">
        <v>127</v>
      </c>
      <c r="B7" s="41">
        <v>435</v>
      </c>
    </row>
    <row r="8" spans="1:4" x14ac:dyDescent="0.25">
      <c r="A8" s="1" t="s">
        <v>128</v>
      </c>
      <c r="B8" s="41">
        <v>1158</v>
      </c>
    </row>
    <row r="9" spans="1:4" x14ac:dyDescent="0.25">
      <c r="A9" s="1" t="s">
        <v>129</v>
      </c>
      <c r="B9" s="69">
        <v>403</v>
      </c>
    </row>
    <row r="10" spans="1:4" x14ac:dyDescent="0.25">
      <c r="A10" s="1" t="s">
        <v>140</v>
      </c>
      <c r="B10" s="46">
        <v>599</v>
      </c>
    </row>
    <row r="11" spans="1:4" x14ac:dyDescent="0.25">
      <c r="A11" s="4"/>
      <c r="B11" s="4"/>
      <c r="C11" s="4"/>
    </row>
    <row r="12" spans="1:4" x14ac:dyDescent="0.25">
      <c r="A12" s="1" t="s">
        <v>105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6"/>
  <sheetViews>
    <sheetView topLeftCell="A4" workbookViewId="0">
      <selection activeCell="N24" sqref="N24"/>
    </sheetView>
  </sheetViews>
  <sheetFormatPr defaultRowHeight="15" x14ac:dyDescent="0.25"/>
  <cols>
    <col min="1" max="1" width="27.7109375" customWidth="1"/>
    <col min="2" max="2" width="14" customWidth="1"/>
    <col min="3" max="3" width="11.85546875" customWidth="1"/>
    <col min="7" max="8" width="9.5703125" bestFit="1" customWidth="1"/>
  </cols>
  <sheetData>
    <row r="1" spans="1:10" ht="28.5" x14ac:dyDescent="0.45">
      <c r="A1" s="6" t="s">
        <v>121</v>
      </c>
    </row>
    <row r="2" spans="1:10" s="2" customFormat="1" x14ac:dyDescent="0.25">
      <c r="A2" s="3" t="s">
        <v>100</v>
      </c>
    </row>
    <row r="3" spans="1:10" ht="17.25" customHeight="1" x14ac:dyDescent="0.45">
      <c r="B3" s="6"/>
      <c r="C3" s="2"/>
      <c r="D3" s="2"/>
      <c r="E3" s="2"/>
      <c r="F3" s="2"/>
      <c r="G3" s="2"/>
      <c r="H3" s="2"/>
    </row>
    <row r="4" spans="1:10" ht="18.75" x14ac:dyDescent="0.3">
      <c r="A4" s="7" t="s">
        <v>53</v>
      </c>
      <c r="B4" s="7"/>
      <c r="C4" s="2"/>
      <c r="D4" s="2"/>
      <c r="E4" s="2"/>
      <c r="F4" s="2"/>
      <c r="G4" s="2"/>
      <c r="H4" s="2"/>
    </row>
    <row r="5" spans="1:10" x14ac:dyDescent="0.25">
      <c r="A5" s="3"/>
      <c r="B5" s="3"/>
      <c r="C5" s="2"/>
      <c r="D5" s="2"/>
      <c r="E5" s="2"/>
      <c r="F5" s="2"/>
      <c r="G5" s="2"/>
      <c r="H5" s="2"/>
    </row>
    <row r="6" spans="1:10" x14ac:dyDescent="0.25">
      <c r="A6" s="1" t="s">
        <v>54</v>
      </c>
      <c r="B6" s="1"/>
      <c r="D6" s="2"/>
      <c r="E6" s="2"/>
      <c r="F6" s="2"/>
      <c r="G6" s="2"/>
      <c r="H6" s="2"/>
    </row>
    <row r="7" spans="1:10" x14ac:dyDescent="0.25">
      <c r="A7" s="3" t="s">
        <v>94</v>
      </c>
      <c r="B7" s="3"/>
      <c r="C7" s="32">
        <v>399</v>
      </c>
      <c r="D7" s="20" t="s">
        <v>123</v>
      </c>
      <c r="E7" s="2"/>
      <c r="F7" s="2"/>
      <c r="G7" s="32">
        <v>430</v>
      </c>
      <c r="H7" s="20" t="s">
        <v>123</v>
      </c>
      <c r="I7" s="2"/>
      <c r="J7" s="21"/>
    </row>
    <row r="8" spans="1:10" x14ac:dyDescent="0.25">
      <c r="A8" s="8"/>
      <c r="B8" s="8"/>
      <c r="C8" t="s">
        <v>90</v>
      </c>
      <c r="G8" t="s">
        <v>37</v>
      </c>
    </row>
    <row r="9" spans="1:10" x14ac:dyDescent="0.25">
      <c r="A9" s="8"/>
      <c r="B9" s="1" t="s">
        <v>61</v>
      </c>
      <c r="C9" s="12" t="s">
        <v>58</v>
      </c>
      <c r="D9" s="12" t="s">
        <v>59</v>
      </c>
      <c r="E9" s="1" t="s">
        <v>130</v>
      </c>
      <c r="G9" s="12" t="s">
        <v>59</v>
      </c>
      <c r="H9" s="1" t="s">
        <v>130</v>
      </c>
    </row>
    <row r="10" spans="1:10" x14ac:dyDescent="0.25">
      <c r="A10" s="12" t="s">
        <v>0</v>
      </c>
      <c r="B10" s="23" t="s">
        <v>84</v>
      </c>
      <c r="C10" s="24">
        <v>1.2</v>
      </c>
      <c r="D10" s="46">
        <f>$C$7*C10</f>
        <v>478.79999999999995</v>
      </c>
      <c r="E10" s="61">
        <f>D10*52/12</f>
        <v>2074.7999999999997</v>
      </c>
      <c r="G10" s="46">
        <f>C10*$G$7</f>
        <v>516</v>
      </c>
      <c r="H10" s="61">
        <f>G10*52/12</f>
        <v>2236</v>
      </c>
    </row>
    <row r="11" spans="1:10" x14ac:dyDescent="0.25">
      <c r="A11" s="12" t="s">
        <v>1</v>
      </c>
      <c r="B11" s="23" t="s">
        <v>85</v>
      </c>
      <c r="C11" s="24">
        <v>2.4</v>
      </c>
      <c r="D11" s="46">
        <f t="shared" ref="D11:D14" si="0">$C$7*C11</f>
        <v>957.59999999999991</v>
      </c>
      <c r="E11" s="61">
        <f>D11*52/12</f>
        <v>4149.5999999999995</v>
      </c>
      <c r="G11" s="46">
        <f t="shared" ref="G11:G14" si="1">C11*$G$7</f>
        <v>1032</v>
      </c>
      <c r="H11" s="61">
        <f>G11*52/12</f>
        <v>4472</v>
      </c>
    </row>
    <row r="12" spans="1:10" x14ac:dyDescent="0.25">
      <c r="A12" s="12" t="s">
        <v>2</v>
      </c>
      <c r="B12" s="23" t="s">
        <v>86</v>
      </c>
      <c r="C12" s="24">
        <v>3.6</v>
      </c>
      <c r="D12" s="46">
        <f t="shared" si="0"/>
        <v>1436.4</v>
      </c>
      <c r="E12" s="61">
        <f t="shared" ref="E12:E14" si="2">D12*52/12</f>
        <v>6224.4000000000005</v>
      </c>
      <c r="G12" s="46">
        <f t="shared" si="1"/>
        <v>1548</v>
      </c>
      <c r="H12" s="61">
        <f>G12*52/12</f>
        <v>6708</v>
      </c>
    </row>
    <row r="13" spans="1:10" x14ac:dyDescent="0.25">
      <c r="A13" s="12" t="s">
        <v>3</v>
      </c>
      <c r="B13" s="23" t="s">
        <v>87</v>
      </c>
      <c r="C13" s="24">
        <v>4.8</v>
      </c>
      <c r="D13" s="46">
        <f t="shared" si="0"/>
        <v>1915.1999999999998</v>
      </c>
      <c r="E13" s="61">
        <f t="shared" si="2"/>
        <v>8299.1999999999989</v>
      </c>
      <c r="G13" s="46">
        <f t="shared" si="1"/>
        <v>2064</v>
      </c>
      <c r="H13" s="61">
        <f t="shared" ref="H13:H14" si="3">G13*52/12</f>
        <v>8944</v>
      </c>
    </row>
    <row r="14" spans="1:10" x14ac:dyDescent="0.25">
      <c r="A14" s="12" t="s">
        <v>4</v>
      </c>
      <c r="B14" s="23" t="s">
        <v>88</v>
      </c>
      <c r="C14" s="24">
        <v>6.6</v>
      </c>
      <c r="D14" s="46">
        <f t="shared" si="0"/>
        <v>2633.3999999999996</v>
      </c>
      <c r="E14" s="61">
        <f t="shared" si="2"/>
        <v>11411.4</v>
      </c>
      <c r="G14" s="46">
        <f t="shared" si="1"/>
        <v>2838</v>
      </c>
      <c r="H14" s="61">
        <f t="shared" si="3"/>
        <v>12298</v>
      </c>
    </row>
    <row r="17" spans="1:17" x14ac:dyDescent="0.25">
      <c r="A17" s="1" t="s">
        <v>55</v>
      </c>
      <c r="B17" s="1"/>
    </row>
    <row r="18" spans="1:17" x14ac:dyDescent="0.25">
      <c r="A18" s="3" t="s">
        <v>94</v>
      </c>
      <c r="C18" s="32">
        <v>316</v>
      </c>
      <c r="D18" s="20" t="s">
        <v>57</v>
      </c>
      <c r="G18" s="34">
        <v>347</v>
      </c>
      <c r="H18" s="20" t="s">
        <v>57</v>
      </c>
    </row>
    <row r="19" spans="1:17" x14ac:dyDescent="0.25">
      <c r="C19" s="1" t="s">
        <v>90</v>
      </c>
      <c r="G19" s="1" t="s">
        <v>37</v>
      </c>
    </row>
    <row r="20" spans="1:17" x14ac:dyDescent="0.25">
      <c r="B20" s="12" t="s">
        <v>91</v>
      </c>
      <c r="D20" s="12" t="s">
        <v>59</v>
      </c>
      <c r="E20" s="1" t="s">
        <v>130</v>
      </c>
      <c r="G20" s="12" t="s">
        <v>59</v>
      </c>
      <c r="H20" s="1" t="s">
        <v>130</v>
      </c>
    </row>
    <row r="21" spans="1:17" x14ac:dyDescent="0.25">
      <c r="A21" t="s">
        <v>102</v>
      </c>
      <c r="B21" s="29">
        <v>7.5</v>
      </c>
      <c r="D21" s="46">
        <f t="shared" ref="D21:D23" si="4">$C$18*B21</f>
        <v>2370</v>
      </c>
      <c r="E21" s="61">
        <f>D21*52/12</f>
        <v>10270</v>
      </c>
      <c r="G21" s="46">
        <f t="shared" ref="G21:G23" si="5">$G$18*B21</f>
        <v>2602.5</v>
      </c>
      <c r="H21" s="61">
        <f>G21*52/12</f>
        <v>11277.5</v>
      </c>
    </row>
    <row r="22" spans="1:17" x14ac:dyDescent="0.25">
      <c r="A22" t="s">
        <v>103</v>
      </c>
      <c r="B22" s="30">
        <v>8</v>
      </c>
      <c r="D22" s="46">
        <f t="shared" si="4"/>
        <v>2528</v>
      </c>
      <c r="E22" s="61">
        <f>D22*52/12</f>
        <v>10954.666666666666</v>
      </c>
      <c r="G22" s="46">
        <f t="shared" si="5"/>
        <v>2776</v>
      </c>
      <c r="H22" s="61">
        <f>G22*52/12</f>
        <v>12029.333333333334</v>
      </c>
    </row>
    <row r="23" spans="1:17" x14ac:dyDescent="0.25">
      <c r="A23" t="s">
        <v>104</v>
      </c>
      <c r="B23" s="30">
        <v>9</v>
      </c>
      <c r="D23" s="46">
        <f t="shared" si="4"/>
        <v>2844</v>
      </c>
      <c r="E23" s="61">
        <f t="shared" ref="E23:E36" si="6">D23*52/12</f>
        <v>12324</v>
      </c>
      <c r="G23" s="46">
        <f t="shared" si="5"/>
        <v>3123</v>
      </c>
      <c r="H23" s="61">
        <f t="shared" ref="H23:H36" si="7">G23*52/12</f>
        <v>13533</v>
      </c>
    </row>
    <row r="24" spans="1:17" x14ac:dyDescent="0.25">
      <c r="A24" t="s">
        <v>5</v>
      </c>
      <c r="B24">
        <v>10</v>
      </c>
      <c r="D24" s="46">
        <f t="shared" ref="D24:D36" si="8">$C$18*B24</f>
        <v>3160</v>
      </c>
      <c r="E24" s="61">
        <f t="shared" si="6"/>
        <v>13693.333333333334</v>
      </c>
      <c r="G24" s="46">
        <f t="shared" ref="G24:G36" si="9">$G$18*B24</f>
        <v>3470</v>
      </c>
      <c r="H24" s="61">
        <f t="shared" si="7"/>
        <v>15036.666666666666</v>
      </c>
      <c r="K24" s="26"/>
      <c r="L24" s="26"/>
      <c r="M24" s="26"/>
      <c r="N24" s="27"/>
      <c r="O24" s="26"/>
      <c r="P24" s="27"/>
      <c r="Q24" s="26"/>
    </row>
    <row r="25" spans="1:17" x14ac:dyDescent="0.25">
      <c r="A25" t="s">
        <v>6</v>
      </c>
      <c r="B25">
        <v>11</v>
      </c>
      <c r="D25" s="46">
        <f t="shared" si="8"/>
        <v>3476</v>
      </c>
      <c r="E25" s="61">
        <f t="shared" si="6"/>
        <v>15062.666666666666</v>
      </c>
      <c r="G25" s="46">
        <f t="shared" si="9"/>
        <v>3817</v>
      </c>
      <c r="H25" s="61">
        <f t="shared" si="7"/>
        <v>16540.333333333332</v>
      </c>
    </row>
    <row r="26" spans="1:17" x14ac:dyDescent="0.25">
      <c r="A26" t="s">
        <v>7</v>
      </c>
      <c r="B26">
        <v>12</v>
      </c>
      <c r="D26" s="46">
        <f t="shared" si="8"/>
        <v>3792</v>
      </c>
      <c r="E26" s="61">
        <f t="shared" si="6"/>
        <v>16432</v>
      </c>
      <c r="G26" s="46">
        <f t="shared" si="9"/>
        <v>4164</v>
      </c>
      <c r="H26" s="61">
        <f t="shared" si="7"/>
        <v>18044</v>
      </c>
    </row>
    <row r="27" spans="1:17" x14ac:dyDescent="0.25">
      <c r="A27" t="s">
        <v>8</v>
      </c>
      <c r="B27">
        <v>13</v>
      </c>
      <c r="D27" s="46">
        <f t="shared" si="8"/>
        <v>4108</v>
      </c>
      <c r="E27" s="61">
        <f t="shared" si="6"/>
        <v>17801.333333333332</v>
      </c>
      <c r="G27" s="46">
        <f t="shared" si="9"/>
        <v>4511</v>
      </c>
      <c r="H27" s="61">
        <f t="shared" si="7"/>
        <v>19547.666666666668</v>
      </c>
    </row>
    <row r="28" spans="1:17" x14ac:dyDescent="0.25">
      <c r="A28" t="s">
        <v>9</v>
      </c>
      <c r="B28">
        <v>14</v>
      </c>
      <c r="D28" s="46">
        <f t="shared" si="8"/>
        <v>4424</v>
      </c>
      <c r="E28" s="61">
        <f t="shared" si="6"/>
        <v>19170.666666666668</v>
      </c>
      <c r="G28" s="46">
        <f t="shared" si="9"/>
        <v>4858</v>
      </c>
      <c r="H28" s="61">
        <f t="shared" si="7"/>
        <v>21051.333333333332</v>
      </c>
    </row>
    <row r="29" spans="1:17" x14ac:dyDescent="0.25">
      <c r="A29" t="s">
        <v>10</v>
      </c>
      <c r="B29">
        <v>15</v>
      </c>
      <c r="D29" s="46">
        <f t="shared" si="8"/>
        <v>4740</v>
      </c>
      <c r="E29" s="61">
        <f t="shared" si="6"/>
        <v>20540</v>
      </c>
      <c r="G29" s="46">
        <f t="shared" si="9"/>
        <v>5205</v>
      </c>
      <c r="H29" s="61">
        <f t="shared" si="7"/>
        <v>22555</v>
      </c>
    </row>
    <row r="30" spans="1:17" x14ac:dyDescent="0.25">
      <c r="A30" t="s">
        <v>11</v>
      </c>
      <c r="B30">
        <v>16</v>
      </c>
      <c r="D30" s="46">
        <f t="shared" si="8"/>
        <v>5056</v>
      </c>
      <c r="E30" s="61">
        <f t="shared" si="6"/>
        <v>21909.333333333332</v>
      </c>
      <c r="G30" s="46">
        <f t="shared" si="9"/>
        <v>5552</v>
      </c>
      <c r="H30" s="61">
        <f t="shared" si="7"/>
        <v>24058.666666666668</v>
      </c>
    </row>
    <row r="31" spans="1:17" x14ac:dyDescent="0.25">
      <c r="A31" t="s">
        <v>12</v>
      </c>
      <c r="B31">
        <v>17</v>
      </c>
      <c r="D31" s="46">
        <f t="shared" si="8"/>
        <v>5372</v>
      </c>
      <c r="E31" s="61">
        <f t="shared" si="6"/>
        <v>23278.666666666668</v>
      </c>
      <c r="G31" s="46">
        <f t="shared" si="9"/>
        <v>5899</v>
      </c>
      <c r="H31" s="61">
        <f t="shared" si="7"/>
        <v>25562.333333333332</v>
      </c>
    </row>
    <row r="32" spans="1:17" x14ac:dyDescent="0.25">
      <c r="A32" t="s">
        <v>13</v>
      </c>
      <c r="B32">
        <v>18</v>
      </c>
      <c r="D32" s="46">
        <f t="shared" si="8"/>
        <v>5688</v>
      </c>
      <c r="E32" s="61">
        <f t="shared" si="6"/>
        <v>24648</v>
      </c>
      <c r="G32" s="46">
        <f t="shared" si="9"/>
        <v>6246</v>
      </c>
      <c r="H32" s="61">
        <f t="shared" si="7"/>
        <v>27066</v>
      </c>
    </row>
    <row r="33" spans="1:8" x14ac:dyDescent="0.25">
      <c r="A33" t="s">
        <v>14</v>
      </c>
      <c r="B33">
        <v>19</v>
      </c>
      <c r="D33" s="46">
        <f t="shared" si="8"/>
        <v>6004</v>
      </c>
      <c r="E33" s="61">
        <f t="shared" si="6"/>
        <v>26017.333333333332</v>
      </c>
      <c r="G33" s="46">
        <f t="shared" si="9"/>
        <v>6593</v>
      </c>
      <c r="H33" s="61">
        <f t="shared" si="7"/>
        <v>28569.666666666668</v>
      </c>
    </row>
    <row r="34" spans="1:8" x14ac:dyDescent="0.25">
      <c r="A34" t="s">
        <v>15</v>
      </c>
      <c r="B34">
        <v>20</v>
      </c>
      <c r="D34" s="46">
        <f t="shared" si="8"/>
        <v>6320</v>
      </c>
      <c r="E34" s="61">
        <f t="shared" si="6"/>
        <v>27386.666666666668</v>
      </c>
      <c r="G34" s="46">
        <f t="shared" si="9"/>
        <v>6940</v>
      </c>
      <c r="H34" s="61">
        <f t="shared" si="7"/>
        <v>30073.333333333332</v>
      </c>
    </row>
    <row r="35" spans="1:8" x14ac:dyDescent="0.25">
      <c r="A35" t="s">
        <v>16</v>
      </c>
      <c r="B35">
        <v>25</v>
      </c>
      <c r="D35" s="46">
        <f t="shared" si="8"/>
        <v>7900</v>
      </c>
      <c r="E35" s="61">
        <f t="shared" si="6"/>
        <v>34233.333333333336</v>
      </c>
      <c r="G35" s="46">
        <f t="shared" si="9"/>
        <v>8675</v>
      </c>
      <c r="H35" s="61">
        <f t="shared" si="7"/>
        <v>37591.666666666664</v>
      </c>
    </row>
    <row r="36" spans="1:8" x14ac:dyDescent="0.25">
      <c r="A36" t="s">
        <v>17</v>
      </c>
      <c r="B36">
        <v>30</v>
      </c>
      <c r="D36" s="46">
        <f t="shared" si="8"/>
        <v>9480</v>
      </c>
      <c r="E36" s="61">
        <f t="shared" si="6"/>
        <v>41080</v>
      </c>
      <c r="G36" s="46">
        <f t="shared" si="9"/>
        <v>10410</v>
      </c>
      <c r="H36" s="61">
        <f t="shared" si="7"/>
        <v>45110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C122-D244-4ABC-88B8-B8AA70C2EFD5}">
  <dimension ref="A1:Q36"/>
  <sheetViews>
    <sheetView workbookViewId="0">
      <selection activeCell="L11" sqref="L11"/>
    </sheetView>
  </sheetViews>
  <sheetFormatPr defaultRowHeight="15" x14ac:dyDescent="0.25"/>
  <cols>
    <col min="1" max="1" width="27.7109375" customWidth="1"/>
    <col min="2" max="2" width="14" customWidth="1"/>
    <col min="3" max="3" width="11.85546875" customWidth="1"/>
    <col min="7" max="8" width="9.5703125" bestFit="1" customWidth="1"/>
  </cols>
  <sheetData>
    <row r="1" spans="1:10" ht="28.5" x14ac:dyDescent="0.45">
      <c r="A1" s="6" t="s">
        <v>122</v>
      </c>
    </row>
    <row r="2" spans="1:10" s="2" customFormat="1" x14ac:dyDescent="0.25">
      <c r="A2" s="3" t="s">
        <v>100</v>
      </c>
    </row>
    <row r="3" spans="1:10" ht="17.25" customHeight="1" x14ac:dyDescent="0.45">
      <c r="B3" s="6"/>
      <c r="C3" s="2"/>
      <c r="D3" s="2"/>
      <c r="E3" s="2"/>
      <c r="F3" s="2"/>
      <c r="G3" s="2"/>
      <c r="H3" s="2"/>
    </row>
    <row r="4" spans="1:10" ht="18.75" x14ac:dyDescent="0.3">
      <c r="A4" s="7" t="s">
        <v>53</v>
      </c>
      <c r="B4" s="7"/>
      <c r="C4" s="2"/>
      <c r="D4" s="2"/>
      <c r="E4" s="2"/>
      <c r="F4" s="2"/>
      <c r="G4" s="2"/>
      <c r="H4" s="2"/>
    </row>
    <row r="5" spans="1:10" x14ac:dyDescent="0.25">
      <c r="A5" s="3"/>
      <c r="B5" s="3"/>
      <c r="C5" s="2"/>
      <c r="D5" s="2"/>
      <c r="E5" s="2"/>
      <c r="F5" s="2"/>
      <c r="G5" s="2"/>
      <c r="H5" s="2"/>
    </row>
    <row r="6" spans="1:10" x14ac:dyDescent="0.25">
      <c r="A6" s="1" t="s">
        <v>54</v>
      </c>
      <c r="B6" s="1"/>
      <c r="D6" s="2"/>
      <c r="E6" s="2"/>
      <c r="F6" s="2"/>
      <c r="G6" s="2"/>
      <c r="H6" s="2"/>
    </row>
    <row r="7" spans="1:10" x14ac:dyDescent="0.25">
      <c r="A7" s="3" t="s">
        <v>94</v>
      </c>
      <c r="B7" s="3"/>
      <c r="C7" s="32">
        <v>419</v>
      </c>
      <c r="D7" s="20" t="s">
        <v>56</v>
      </c>
      <c r="E7" s="2"/>
      <c r="F7" s="2"/>
      <c r="G7" s="32">
        <v>450</v>
      </c>
      <c r="H7" s="20" t="s">
        <v>56</v>
      </c>
      <c r="I7" s="2"/>
      <c r="J7" s="21"/>
    </row>
    <row r="8" spans="1:10" x14ac:dyDescent="0.25">
      <c r="A8" s="8"/>
      <c r="B8" s="8"/>
      <c r="C8" t="s">
        <v>90</v>
      </c>
      <c r="G8" t="s">
        <v>37</v>
      </c>
    </row>
    <row r="9" spans="1:10" x14ac:dyDescent="0.25">
      <c r="A9" s="8"/>
      <c r="B9" s="1" t="s">
        <v>61</v>
      </c>
      <c r="C9" s="12" t="s">
        <v>58</v>
      </c>
      <c r="D9" s="12" t="s">
        <v>59</v>
      </c>
      <c r="E9" s="1" t="s">
        <v>130</v>
      </c>
      <c r="G9" s="12" t="s">
        <v>59</v>
      </c>
      <c r="H9" s="1" t="s">
        <v>130</v>
      </c>
    </row>
    <row r="10" spans="1:10" x14ac:dyDescent="0.25">
      <c r="A10" s="12" t="s">
        <v>0</v>
      </c>
      <c r="B10" s="23" t="s">
        <v>84</v>
      </c>
      <c r="C10" s="24">
        <v>1.2</v>
      </c>
      <c r="D10" s="46">
        <f>$C$7*C10</f>
        <v>502.79999999999995</v>
      </c>
      <c r="E10" s="61">
        <f>D10*52/12</f>
        <v>2178.7999999999997</v>
      </c>
      <c r="G10" s="46">
        <f>C10*$G$7</f>
        <v>540</v>
      </c>
      <c r="H10" s="61">
        <f>G10*52/12</f>
        <v>2340</v>
      </c>
    </row>
    <row r="11" spans="1:10" x14ac:dyDescent="0.25">
      <c r="A11" s="12" t="s">
        <v>1</v>
      </c>
      <c r="B11" s="23" t="s">
        <v>85</v>
      </c>
      <c r="C11" s="24">
        <v>2.4</v>
      </c>
      <c r="D11" s="46">
        <f t="shared" ref="D11:D14" si="0">$C$7*C11</f>
        <v>1005.5999999999999</v>
      </c>
      <c r="E11" s="61">
        <f>D11*52/12</f>
        <v>4357.5999999999995</v>
      </c>
      <c r="G11" s="46">
        <f t="shared" ref="G11:G14" si="1">C11*$G$7</f>
        <v>1080</v>
      </c>
      <c r="H11" s="61">
        <f>G11*52/12</f>
        <v>4680</v>
      </c>
    </row>
    <row r="12" spans="1:10" x14ac:dyDescent="0.25">
      <c r="A12" s="12" t="s">
        <v>2</v>
      </c>
      <c r="B12" s="23" t="s">
        <v>86</v>
      </c>
      <c r="C12" s="24">
        <v>3.6</v>
      </c>
      <c r="D12" s="46">
        <f t="shared" si="0"/>
        <v>1508.4</v>
      </c>
      <c r="E12" s="61">
        <f>D12*52/12</f>
        <v>6536.4000000000005</v>
      </c>
      <c r="G12" s="46">
        <f t="shared" si="1"/>
        <v>1620</v>
      </c>
      <c r="H12" s="61">
        <f t="shared" ref="H12:H14" si="2">G12*52/12</f>
        <v>7020</v>
      </c>
    </row>
    <row r="13" spans="1:10" x14ac:dyDescent="0.25">
      <c r="A13" s="12" t="s">
        <v>3</v>
      </c>
      <c r="B13" s="23" t="s">
        <v>87</v>
      </c>
      <c r="C13" s="24">
        <v>4.8</v>
      </c>
      <c r="D13" s="46">
        <f t="shared" si="0"/>
        <v>2011.1999999999998</v>
      </c>
      <c r="E13" s="61">
        <f>D13*52/12</f>
        <v>8715.1999999999989</v>
      </c>
      <c r="G13" s="46">
        <f t="shared" si="1"/>
        <v>2160</v>
      </c>
      <c r="H13" s="61">
        <f t="shared" si="2"/>
        <v>9360</v>
      </c>
    </row>
    <row r="14" spans="1:10" x14ac:dyDescent="0.25">
      <c r="A14" s="12" t="s">
        <v>4</v>
      </c>
      <c r="B14" s="23" t="s">
        <v>88</v>
      </c>
      <c r="C14" s="24">
        <v>6.6</v>
      </c>
      <c r="D14" s="46">
        <f t="shared" si="0"/>
        <v>2765.3999999999996</v>
      </c>
      <c r="E14" s="61">
        <f>D14*52/12</f>
        <v>11983.4</v>
      </c>
      <c r="G14" s="46">
        <f t="shared" si="1"/>
        <v>2970</v>
      </c>
      <c r="H14" s="61">
        <f t="shared" si="2"/>
        <v>12870</v>
      </c>
    </row>
    <row r="17" spans="1:17" x14ac:dyDescent="0.25">
      <c r="A17" s="1" t="s">
        <v>55</v>
      </c>
      <c r="B17" s="1"/>
    </row>
    <row r="18" spans="1:17" x14ac:dyDescent="0.25">
      <c r="A18" s="3" t="s">
        <v>94</v>
      </c>
      <c r="C18" s="32">
        <v>321</v>
      </c>
      <c r="D18" s="20" t="s">
        <v>57</v>
      </c>
      <c r="G18" s="34">
        <v>352</v>
      </c>
      <c r="H18" s="20" t="s">
        <v>57</v>
      </c>
    </row>
    <row r="19" spans="1:17" x14ac:dyDescent="0.25">
      <c r="C19" s="1" t="s">
        <v>90</v>
      </c>
      <c r="G19" s="1" t="s">
        <v>37</v>
      </c>
    </row>
    <row r="20" spans="1:17" x14ac:dyDescent="0.25">
      <c r="B20" s="12" t="s">
        <v>91</v>
      </c>
      <c r="D20" s="12" t="s">
        <v>59</v>
      </c>
      <c r="E20" s="1" t="s">
        <v>130</v>
      </c>
      <c r="G20" s="12" t="s">
        <v>59</v>
      </c>
      <c r="H20" s="1" t="s">
        <v>130</v>
      </c>
    </row>
    <row r="21" spans="1:17" x14ac:dyDescent="0.25">
      <c r="A21" t="s">
        <v>102</v>
      </c>
      <c r="B21" s="29">
        <v>7.5</v>
      </c>
      <c r="D21" s="46">
        <f t="shared" ref="D21:D36" si="3">$C$18*B21</f>
        <v>2407.5</v>
      </c>
      <c r="E21" s="61">
        <f>D21*52/12</f>
        <v>10432.5</v>
      </c>
      <c r="G21" s="46">
        <f t="shared" ref="G21:G36" si="4">$G$18*B21</f>
        <v>2640</v>
      </c>
      <c r="H21" s="61">
        <f>G21*52/12</f>
        <v>11440</v>
      </c>
    </row>
    <row r="22" spans="1:17" x14ac:dyDescent="0.25">
      <c r="A22" t="s">
        <v>103</v>
      </c>
      <c r="B22" s="30">
        <v>8</v>
      </c>
      <c r="D22" s="46">
        <f t="shared" si="3"/>
        <v>2568</v>
      </c>
      <c r="E22" s="61">
        <f>D22*52/12</f>
        <v>11128</v>
      </c>
      <c r="G22" s="46">
        <f t="shared" si="4"/>
        <v>2816</v>
      </c>
      <c r="H22" s="61">
        <f>G22*52/12</f>
        <v>12202.666666666666</v>
      </c>
    </row>
    <row r="23" spans="1:17" x14ac:dyDescent="0.25">
      <c r="A23" t="s">
        <v>104</v>
      </c>
      <c r="B23" s="30">
        <v>9</v>
      </c>
      <c r="D23" s="46">
        <f t="shared" si="3"/>
        <v>2889</v>
      </c>
      <c r="E23" s="61">
        <f t="shared" ref="E23:E36" si="5">D23*52/12</f>
        <v>12519</v>
      </c>
      <c r="G23" s="46">
        <f t="shared" si="4"/>
        <v>3168</v>
      </c>
      <c r="H23" s="61">
        <f t="shared" ref="H23:H36" si="6">G23*52/12</f>
        <v>13728</v>
      </c>
    </row>
    <row r="24" spans="1:17" x14ac:dyDescent="0.25">
      <c r="A24" t="s">
        <v>5</v>
      </c>
      <c r="B24">
        <v>10</v>
      </c>
      <c r="D24" s="46">
        <f t="shared" si="3"/>
        <v>3210</v>
      </c>
      <c r="E24" s="61">
        <f t="shared" si="5"/>
        <v>13910</v>
      </c>
      <c r="G24" s="46">
        <f t="shared" si="4"/>
        <v>3520</v>
      </c>
      <c r="H24" s="61">
        <f t="shared" si="6"/>
        <v>15253.333333333334</v>
      </c>
      <c r="K24" s="26"/>
      <c r="L24" s="26"/>
      <c r="M24" s="26"/>
      <c r="N24" s="27"/>
      <c r="O24" s="26"/>
      <c r="P24" s="27"/>
      <c r="Q24" s="26"/>
    </row>
    <row r="25" spans="1:17" x14ac:dyDescent="0.25">
      <c r="A25" t="s">
        <v>6</v>
      </c>
      <c r="B25">
        <v>11</v>
      </c>
      <c r="D25" s="46">
        <f t="shared" si="3"/>
        <v>3531</v>
      </c>
      <c r="E25" s="61">
        <f t="shared" si="5"/>
        <v>15301</v>
      </c>
      <c r="G25" s="46">
        <f t="shared" si="4"/>
        <v>3872</v>
      </c>
      <c r="H25" s="61">
        <f t="shared" si="6"/>
        <v>16778.666666666668</v>
      </c>
    </row>
    <row r="26" spans="1:17" x14ac:dyDescent="0.25">
      <c r="A26" t="s">
        <v>7</v>
      </c>
      <c r="B26">
        <v>12</v>
      </c>
      <c r="D26" s="46">
        <f t="shared" si="3"/>
        <v>3852</v>
      </c>
      <c r="E26" s="61">
        <f t="shared" si="5"/>
        <v>16692</v>
      </c>
      <c r="G26" s="46">
        <f t="shared" si="4"/>
        <v>4224</v>
      </c>
      <c r="H26" s="61">
        <f t="shared" si="6"/>
        <v>18304</v>
      </c>
    </row>
    <row r="27" spans="1:17" x14ac:dyDescent="0.25">
      <c r="A27" t="s">
        <v>8</v>
      </c>
      <c r="B27">
        <v>13</v>
      </c>
      <c r="D27" s="46">
        <f t="shared" si="3"/>
        <v>4173</v>
      </c>
      <c r="E27" s="61">
        <f t="shared" si="5"/>
        <v>18083</v>
      </c>
      <c r="G27" s="46">
        <f t="shared" si="4"/>
        <v>4576</v>
      </c>
      <c r="H27" s="61">
        <f t="shared" si="6"/>
        <v>19829.333333333332</v>
      </c>
    </row>
    <row r="28" spans="1:17" x14ac:dyDescent="0.25">
      <c r="A28" t="s">
        <v>9</v>
      </c>
      <c r="B28">
        <v>14</v>
      </c>
      <c r="D28" s="46">
        <f t="shared" si="3"/>
        <v>4494</v>
      </c>
      <c r="E28" s="61">
        <f t="shared" si="5"/>
        <v>19474</v>
      </c>
      <c r="G28" s="46">
        <f t="shared" si="4"/>
        <v>4928</v>
      </c>
      <c r="H28" s="61">
        <f t="shared" si="6"/>
        <v>21354.666666666668</v>
      </c>
    </row>
    <row r="29" spans="1:17" x14ac:dyDescent="0.25">
      <c r="A29" t="s">
        <v>10</v>
      </c>
      <c r="B29">
        <v>15</v>
      </c>
      <c r="D29" s="46">
        <f t="shared" si="3"/>
        <v>4815</v>
      </c>
      <c r="E29" s="61">
        <f t="shared" si="5"/>
        <v>20865</v>
      </c>
      <c r="G29" s="46">
        <f t="shared" si="4"/>
        <v>5280</v>
      </c>
      <c r="H29" s="61">
        <f t="shared" si="6"/>
        <v>22880</v>
      </c>
    </row>
    <row r="30" spans="1:17" x14ac:dyDescent="0.25">
      <c r="A30" t="s">
        <v>11</v>
      </c>
      <c r="B30">
        <v>16</v>
      </c>
      <c r="D30" s="46">
        <f t="shared" si="3"/>
        <v>5136</v>
      </c>
      <c r="E30" s="61">
        <f t="shared" si="5"/>
        <v>22256</v>
      </c>
      <c r="G30" s="46">
        <f t="shared" si="4"/>
        <v>5632</v>
      </c>
      <c r="H30" s="61">
        <f t="shared" si="6"/>
        <v>24405.333333333332</v>
      </c>
    </row>
    <row r="31" spans="1:17" x14ac:dyDescent="0.25">
      <c r="A31" t="s">
        <v>12</v>
      </c>
      <c r="B31">
        <v>17</v>
      </c>
      <c r="D31" s="46">
        <f t="shared" si="3"/>
        <v>5457</v>
      </c>
      <c r="E31" s="61">
        <f t="shared" si="5"/>
        <v>23647</v>
      </c>
      <c r="G31" s="46">
        <f t="shared" si="4"/>
        <v>5984</v>
      </c>
      <c r="H31" s="61">
        <f t="shared" si="6"/>
        <v>25930.666666666668</v>
      </c>
    </row>
    <row r="32" spans="1:17" x14ac:dyDescent="0.25">
      <c r="A32" t="s">
        <v>13</v>
      </c>
      <c r="B32">
        <v>18</v>
      </c>
      <c r="D32" s="46">
        <f t="shared" si="3"/>
        <v>5778</v>
      </c>
      <c r="E32" s="61">
        <f t="shared" si="5"/>
        <v>25038</v>
      </c>
      <c r="G32" s="46">
        <f t="shared" si="4"/>
        <v>6336</v>
      </c>
      <c r="H32" s="61">
        <f t="shared" si="6"/>
        <v>27456</v>
      </c>
    </row>
    <row r="33" spans="1:8" x14ac:dyDescent="0.25">
      <c r="A33" t="s">
        <v>14</v>
      </c>
      <c r="B33">
        <v>19</v>
      </c>
      <c r="D33" s="46">
        <f t="shared" si="3"/>
        <v>6099</v>
      </c>
      <c r="E33" s="61">
        <f t="shared" si="5"/>
        <v>26429</v>
      </c>
      <c r="G33" s="46">
        <f t="shared" si="4"/>
        <v>6688</v>
      </c>
      <c r="H33" s="61">
        <f t="shared" si="6"/>
        <v>28981.333333333332</v>
      </c>
    </row>
    <row r="34" spans="1:8" x14ac:dyDescent="0.25">
      <c r="A34" t="s">
        <v>15</v>
      </c>
      <c r="B34">
        <v>20</v>
      </c>
      <c r="D34" s="46">
        <f t="shared" si="3"/>
        <v>6420</v>
      </c>
      <c r="E34" s="61">
        <f t="shared" si="5"/>
        <v>27820</v>
      </c>
      <c r="G34" s="46">
        <f t="shared" si="4"/>
        <v>7040</v>
      </c>
      <c r="H34" s="61">
        <f t="shared" si="6"/>
        <v>30506.666666666668</v>
      </c>
    </row>
    <row r="35" spans="1:8" x14ac:dyDescent="0.25">
      <c r="A35" t="s">
        <v>16</v>
      </c>
      <c r="B35">
        <v>25</v>
      </c>
      <c r="D35" s="46">
        <f t="shared" si="3"/>
        <v>8025</v>
      </c>
      <c r="E35" s="61">
        <f t="shared" si="5"/>
        <v>34775</v>
      </c>
      <c r="G35" s="46">
        <f t="shared" si="4"/>
        <v>8800</v>
      </c>
      <c r="H35" s="61">
        <f t="shared" si="6"/>
        <v>38133.333333333336</v>
      </c>
    </row>
    <row r="36" spans="1:8" x14ac:dyDescent="0.25">
      <c r="A36" t="s">
        <v>17</v>
      </c>
      <c r="B36">
        <v>30</v>
      </c>
      <c r="D36" s="46">
        <f t="shared" si="3"/>
        <v>9630</v>
      </c>
      <c r="E36" s="61">
        <f t="shared" si="5"/>
        <v>41730</v>
      </c>
      <c r="G36" s="46">
        <f t="shared" si="4"/>
        <v>10560</v>
      </c>
      <c r="H36" s="61">
        <f t="shared" si="6"/>
        <v>45760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1"/>
  <sheetViews>
    <sheetView workbookViewId="0">
      <selection activeCell="I11" sqref="I11"/>
    </sheetView>
  </sheetViews>
  <sheetFormatPr defaultRowHeight="15" x14ac:dyDescent="0.25"/>
  <cols>
    <col min="1" max="1" width="28.5703125" customWidth="1"/>
    <col min="2" max="2" width="11.5703125" bestFit="1" customWidth="1"/>
    <col min="3" max="3" width="10.42578125" customWidth="1"/>
    <col min="4" max="4" width="10.42578125" bestFit="1" customWidth="1"/>
  </cols>
  <sheetData>
    <row r="1" spans="1:7" ht="28.5" x14ac:dyDescent="0.45">
      <c r="A1" s="52" t="s">
        <v>89</v>
      </c>
      <c r="B1" s="2"/>
      <c r="C1" s="2"/>
      <c r="D1" s="2"/>
      <c r="E1" s="2"/>
      <c r="F1" s="2"/>
      <c r="G1" s="2"/>
    </row>
    <row r="2" spans="1:7" x14ac:dyDescent="0.25">
      <c r="A2" s="3" t="s">
        <v>101</v>
      </c>
      <c r="B2" s="2"/>
      <c r="C2" s="2"/>
      <c r="D2" s="38"/>
      <c r="E2" s="2"/>
      <c r="F2" s="2"/>
      <c r="G2" s="2"/>
    </row>
    <row r="4" spans="1:7" x14ac:dyDescent="0.25">
      <c r="A4" s="1" t="s">
        <v>55</v>
      </c>
      <c r="B4" s="21" t="s">
        <v>108</v>
      </c>
      <c r="C4" t="s">
        <v>107</v>
      </c>
    </row>
    <row r="5" spans="1:7" x14ac:dyDescent="0.25">
      <c r="A5" s="19" t="s">
        <v>94</v>
      </c>
      <c r="B5" s="36">
        <v>330</v>
      </c>
      <c r="C5" s="35">
        <v>431</v>
      </c>
      <c r="D5" s="21"/>
    </row>
    <row r="6" spans="1:7" x14ac:dyDescent="0.25">
      <c r="A6" s="20" t="s">
        <v>57</v>
      </c>
      <c r="B6" s="21"/>
    </row>
    <row r="7" spans="1:7" x14ac:dyDescent="0.25">
      <c r="A7" s="19" t="s">
        <v>93</v>
      </c>
      <c r="B7" s="12" t="s">
        <v>92</v>
      </c>
      <c r="C7" s="37" t="s">
        <v>107</v>
      </c>
      <c r="D7" s="28"/>
    </row>
    <row r="8" spans="1:7" x14ac:dyDescent="0.25">
      <c r="A8">
        <v>1</v>
      </c>
      <c r="B8" s="2">
        <f>$B$5*A8</f>
        <v>330</v>
      </c>
      <c r="C8" s="40">
        <f>C5</f>
        <v>431</v>
      </c>
      <c r="D8" s="21"/>
    </row>
    <row r="9" spans="1:7" x14ac:dyDescent="0.25">
      <c r="A9">
        <v>2</v>
      </c>
      <c r="B9" s="2">
        <f>$B$5*A9</f>
        <v>660</v>
      </c>
      <c r="C9" s="53">
        <f t="shared" ref="C9:C21" si="0">$C$8*A9</f>
        <v>862</v>
      </c>
      <c r="D9" s="21"/>
    </row>
    <row r="10" spans="1:7" x14ac:dyDescent="0.25">
      <c r="A10">
        <v>3</v>
      </c>
      <c r="B10" s="2">
        <f>$B$5*A10</f>
        <v>990</v>
      </c>
      <c r="C10" s="53">
        <f t="shared" si="0"/>
        <v>1293</v>
      </c>
      <c r="D10" s="21"/>
    </row>
    <row r="11" spans="1:7" x14ac:dyDescent="0.25">
      <c r="A11">
        <v>4</v>
      </c>
      <c r="B11" s="2">
        <f t="shared" ref="B11:B22" si="1">$B$5*A11</f>
        <v>1320</v>
      </c>
      <c r="C11" s="53">
        <f t="shared" si="0"/>
        <v>1724</v>
      </c>
      <c r="D11" s="21"/>
    </row>
    <row r="12" spans="1:7" x14ac:dyDescent="0.25">
      <c r="A12">
        <v>5</v>
      </c>
      <c r="B12" s="2">
        <f t="shared" si="1"/>
        <v>1650</v>
      </c>
      <c r="C12" s="53">
        <f t="shared" si="0"/>
        <v>2155</v>
      </c>
      <c r="D12" s="21"/>
    </row>
    <row r="13" spans="1:7" x14ac:dyDescent="0.25">
      <c r="A13">
        <v>6</v>
      </c>
      <c r="B13" s="2">
        <f t="shared" si="1"/>
        <v>1980</v>
      </c>
      <c r="C13" s="53">
        <f t="shared" si="0"/>
        <v>2586</v>
      </c>
      <c r="D13" s="21"/>
      <c r="E13" s="2"/>
      <c r="F13" s="2"/>
      <c r="G13" s="2"/>
    </row>
    <row r="14" spans="1:7" x14ac:dyDescent="0.25">
      <c r="A14">
        <v>7</v>
      </c>
      <c r="B14" s="2">
        <f t="shared" si="1"/>
        <v>2310</v>
      </c>
      <c r="C14" s="53">
        <f t="shared" si="0"/>
        <v>3017</v>
      </c>
      <c r="D14" s="21"/>
    </row>
    <row r="15" spans="1:7" x14ac:dyDescent="0.25">
      <c r="A15">
        <v>8</v>
      </c>
      <c r="B15" s="41">
        <f t="shared" si="1"/>
        <v>2640</v>
      </c>
      <c r="C15" s="41">
        <f t="shared" si="0"/>
        <v>3448</v>
      </c>
      <c r="D15" t="s">
        <v>112</v>
      </c>
      <c r="E15" t="s">
        <v>113</v>
      </c>
    </row>
    <row r="16" spans="1:7" x14ac:dyDescent="0.25">
      <c r="A16">
        <v>9</v>
      </c>
      <c r="B16" s="2">
        <f t="shared" si="1"/>
        <v>2970</v>
      </c>
      <c r="C16" s="53">
        <f t="shared" si="0"/>
        <v>3879</v>
      </c>
    </row>
    <row r="17" spans="1:7" x14ac:dyDescent="0.25">
      <c r="A17">
        <v>10</v>
      </c>
      <c r="B17" s="2">
        <f t="shared" si="1"/>
        <v>3300</v>
      </c>
      <c r="C17" s="53">
        <f t="shared" si="0"/>
        <v>4310</v>
      </c>
    </row>
    <row r="18" spans="1:7" x14ac:dyDescent="0.25">
      <c r="A18">
        <v>11</v>
      </c>
      <c r="B18" s="2">
        <f t="shared" si="1"/>
        <v>3630</v>
      </c>
      <c r="C18" s="53">
        <f t="shared" si="0"/>
        <v>4741</v>
      </c>
    </row>
    <row r="19" spans="1:7" x14ac:dyDescent="0.25">
      <c r="A19">
        <v>12</v>
      </c>
      <c r="B19" s="2">
        <f t="shared" si="1"/>
        <v>3960</v>
      </c>
      <c r="C19" s="53">
        <f t="shared" si="0"/>
        <v>5172</v>
      </c>
    </row>
    <row r="20" spans="1:7" x14ac:dyDescent="0.25">
      <c r="A20">
        <v>13</v>
      </c>
      <c r="B20" s="2">
        <f t="shared" si="1"/>
        <v>4290</v>
      </c>
      <c r="C20" s="53">
        <f t="shared" si="0"/>
        <v>5603</v>
      </c>
      <c r="D20" s="21"/>
      <c r="E20" s="11"/>
      <c r="F20" s="9"/>
      <c r="G20" s="8"/>
    </row>
    <row r="21" spans="1:7" x14ac:dyDescent="0.25">
      <c r="A21">
        <v>14</v>
      </c>
      <c r="B21" s="2">
        <f t="shared" si="1"/>
        <v>4620</v>
      </c>
      <c r="C21" s="53">
        <f t="shared" si="0"/>
        <v>6034</v>
      </c>
    </row>
    <row r="22" spans="1:7" x14ac:dyDescent="0.25">
      <c r="A22">
        <v>15</v>
      </c>
      <c r="B22" s="41">
        <f t="shared" si="1"/>
        <v>4950</v>
      </c>
      <c r="C22" s="41">
        <f>C5*A22</f>
        <v>6465</v>
      </c>
      <c r="D22" t="s">
        <v>114</v>
      </c>
      <c r="E22" t="s">
        <v>115</v>
      </c>
    </row>
    <row r="26" spans="1:7" x14ac:dyDescent="0.25">
      <c r="A26" s="26"/>
      <c r="B26" s="26"/>
      <c r="C26" s="26"/>
    </row>
    <row r="28" spans="1:7" x14ac:dyDescent="0.25">
      <c r="A28" s="55"/>
      <c r="C28" s="56"/>
    </row>
    <row r="29" spans="1:7" x14ac:dyDescent="0.25">
      <c r="A29" s="55"/>
      <c r="C29" s="56"/>
    </row>
    <row r="30" spans="1:7" x14ac:dyDescent="0.25">
      <c r="A30" s="55"/>
      <c r="C30" s="56"/>
    </row>
    <row r="31" spans="1:7" x14ac:dyDescent="0.25">
      <c r="A31" s="57"/>
      <c r="C31" s="56"/>
    </row>
    <row r="32" spans="1:7" x14ac:dyDescent="0.25">
      <c r="A32" s="57"/>
      <c r="C32" s="56"/>
    </row>
    <row r="33" spans="1:3" x14ac:dyDescent="0.25">
      <c r="A33" s="55"/>
      <c r="C33" s="56"/>
    </row>
    <row r="34" spans="1:3" x14ac:dyDescent="0.25">
      <c r="A34" s="55"/>
      <c r="C34" s="56"/>
    </row>
    <row r="35" spans="1:3" x14ac:dyDescent="0.25">
      <c r="A35" s="55"/>
      <c r="C35" s="56"/>
    </row>
    <row r="36" spans="1:3" x14ac:dyDescent="0.25">
      <c r="A36" s="55"/>
      <c r="C36" s="56"/>
    </row>
    <row r="37" spans="1:3" x14ac:dyDescent="0.25">
      <c r="A37" s="55"/>
      <c r="C37" s="56"/>
    </row>
    <row r="38" spans="1:3" x14ac:dyDescent="0.25">
      <c r="A38" s="55"/>
      <c r="C38" s="56"/>
    </row>
    <row r="40" spans="1:3" x14ac:dyDescent="0.25">
      <c r="A40" s="58"/>
    </row>
    <row r="41" spans="1:3" x14ac:dyDescent="0.25">
      <c r="A41" s="5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C1" workbookViewId="0">
      <selection activeCell="O12" sqref="O12:O13"/>
    </sheetView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Botilbud</vt:lpstr>
      <vt:lpstr>Bilag1 Bo-området</vt:lpstr>
      <vt:lpstr>Bilag2 Socialpsykiatri</vt:lpstr>
      <vt:lpstr>Dagtilbud</vt:lpstr>
      <vt:lpstr>Bostøtte Åstrupvej</vt:lpstr>
      <vt:lpstr>Bostøtte Misbrug- Udsatte</vt:lpstr>
      <vt:lpstr>Ledsageordning</vt:lpstr>
      <vt:lpstr>Ark1</vt:lpstr>
      <vt:lpstr>Ark2</vt:lpstr>
      <vt:lpstr>Ark3</vt:lpstr>
      <vt:lpstr>Ark4</vt:lpstr>
      <vt:lpstr>Ark5</vt:lpstr>
      <vt:lpstr>Ark6</vt:lpstr>
      <vt:lpstr>Ark7</vt:lpstr>
    </vt:vector>
  </TitlesOfParts>
  <Company>Hjørring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Mellergaard Jacobsen</dc:creator>
  <cp:lastModifiedBy>Kim Lamhauge Sørensen</cp:lastModifiedBy>
  <cp:lastPrinted>2019-09-30T10:18:39Z</cp:lastPrinted>
  <dcterms:created xsi:type="dcterms:W3CDTF">2019-06-12T11:25:40Z</dcterms:created>
  <dcterms:modified xsi:type="dcterms:W3CDTF">2025-01-07T13:05:39Z</dcterms:modified>
</cp:coreProperties>
</file>